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3" activeTab="3"/>
  </bookViews>
  <sheets>
    <sheet name="Toan vien" sheetId="29" r:id="rId1"/>
    <sheet name="KHÁM" sheetId="5" r:id="rId2"/>
    <sheet name="Noi TH-AD-nhi" sheetId="23" r:id="rId3"/>
    <sheet name="DUOC-TBYT" sheetId="27" r:id="rId4"/>
    <sheet name="XN.CDHA.TDCN" sheetId="28" r:id="rId5"/>
    <sheet name="PHONG" sheetId="25" r:id="rId6"/>
    <sheet name="TCKT" sheetId="8" r:id="rId7"/>
    <sheet name="TCHC" sheetId="9" r:id="rId8"/>
    <sheet name="KHTH" sheetId="11" r:id="rId9"/>
    <sheet name="DD.KSNK" sheetId="16" r:id="rId10"/>
  </sheets>
  <definedNames>
    <definedName name="_xlnm.Print_Titles" localSheetId="2">'Noi TH-AD-nhi'!$8:$9</definedName>
    <definedName name="_xlnm.Print_Titles" localSheetId="6">TCKT!#REF!</definedName>
  </definedNames>
  <calcPr calcId="124519"/>
  <fileRecoveryPr autoRecover="0" repairLoad="1"/>
</workbook>
</file>

<file path=xl/calcChain.xml><?xml version="1.0" encoding="utf-8"?>
<calcChain xmlns="http://schemas.openxmlformats.org/spreadsheetml/2006/main">
  <c r="L61" i="23"/>
  <c r="K61"/>
  <c r="J60" i="29" l="1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59"/>
  <c r="J95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1"/>
  <c r="H12"/>
  <c r="H13"/>
  <c r="H14"/>
  <c r="H15"/>
  <c r="H16"/>
  <c r="H10"/>
  <c r="J58" i="5" l="1"/>
  <c r="J57"/>
  <c r="I58"/>
  <c r="I57"/>
  <c r="B57"/>
  <c r="B58"/>
  <c r="B56"/>
  <c r="J36" i="23"/>
  <c r="J37"/>
  <c r="J38"/>
  <c r="J39"/>
  <c r="J40"/>
  <c r="L40" s="1"/>
  <c r="J41"/>
  <c r="L41" s="1"/>
  <c r="J42"/>
  <c r="J43"/>
  <c r="J44"/>
  <c r="J45"/>
  <c r="J48"/>
  <c r="J49"/>
  <c r="J50"/>
  <c r="J51"/>
  <c r="J52"/>
  <c r="J55"/>
  <c r="J56"/>
  <c r="J57"/>
  <c r="J24"/>
  <c r="L24" s="1"/>
  <c r="J25"/>
  <c r="J26"/>
  <c r="J27"/>
  <c r="J28"/>
  <c r="J29"/>
  <c r="L29" s="1"/>
  <c r="J30"/>
  <c r="J31"/>
  <c r="J32"/>
  <c r="J33"/>
  <c r="J34"/>
  <c r="J35"/>
  <c r="J23"/>
  <c r="B44"/>
  <c r="B45"/>
  <c r="B46"/>
  <c r="B47"/>
  <c r="B48"/>
  <c r="B49"/>
  <c r="B50"/>
  <c r="B51"/>
  <c r="B52"/>
  <c r="B53"/>
  <c r="B54"/>
  <c r="B55"/>
  <c r="B56"/>
  <c r="B57"/>
  <c r="B58"/>
  <c r="B59"/>
  <c r="B60"/>
  <c r="B43"/>
  <c r="B42"/>
  <c r="B41"/>
  <c r="B40"/>
  <c r="B39"/>
  <c r="B37"/>
  <c r="B38"/>
  <c r="B36"/>
  <c r="B35"/>
  <c r="B34"/>
  <c r="B33"/>
  <c r="B32"/>
  <c r="B29"/>
  <c r="B30"/>
  <c r="B31"/>
  <c r="B24"/>
  <c r="B25"/>
  <c r="B26"/>
  <c r="B27"/>
  <c r="B28"/>
  <c r="B23"/>
  <c r="B22"/>
  <c r="J59"/>
  <c r="J96" i="29"/>
  <c r="J60" i="23" s="1"/>
  <c r="J94" i="29"/>
  <c r="J58" i="23" s="1"/>
  <c r="J90" i="29"/>
  <c r="J54" i="23" s="1"/>
  <c r="J53"/>
  <c r="J28" i="5"/>
  <c r="J47" i="23"/>
  <c r="J46"/>
  <c r="I99" i="29"/>
  <c r="I98"/>
  <c r="M48"/>
  <c r="M28"/>
  <c r="M30"/>
  <c r="L46" i="23" l="1"/>
  <c r="K46"/>
  <c r="L54"/>
  <c r="K54"/>
  <c r="L35"/>
  <c r="K35"/>
  <c r="L31"/>
  <c r="K31"/>
  <c r="L27"/>
  <c r="K27"/>
  <c r="L57"/>
  <c r="K57"/>
  <c r="L51"/>
  <c r="K51"/>
  <c r="L45"/>
  <c r="K45"/>
  <c r="L37"/>
  <c r="K37"/>
  <c r="L47"/>
  <c r="K47"/>
  <c r="L58"/>
  <c r="K58"/>
  <c r="K34"/>
  <c r="L34"/>
  <c r="K30"/>
  <c r="L30"/>
  <c r="L26"/>
  <c r="K26"/>
  <c r="K56"/>
  <c r="L56"/>
  <c r="L50"/>
  <c r="K50"/>
  <c r="K44"/>
  <c r="L44"/>
  <c r="L36"/>
  <c r="K36"/>
  <c r="K60"/>
  <c r="L60"/>
  <c r="L33"/>
  <c r="K33"/>
  <c r="K25"/>
  <c r="L25"/>
  <c r="L55"/>
  <c r="K55"/>
  <c r="L49"/>
  <c r="K49"/>
  <c r="L43"/>
  <c r="K43"/>
  <c r="L39"/>
  <c r="K39"/>
  <c r="L53"/>
  <c r="K53"/>
  <c r="L59"/>
  <c r="K59"/>
  <c r="K23"/>
  <c r="L23"/>
  <c r="L32"/>
  <c r="K32"/>
  <c r="L28"/>
  <c r="K28"/>
  <c r="K52"/>
  <c r="L52"/>
  <c r="K48"/>
  <c r="L48"/>
  <c r="L42"/>
  <c r="K42"/>
  <c r="K38"/>
  <c r="L38"/>
  <c r="K14" i="29"/>
  <c r="I17"/>
  <c r="J27" i="5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26"/>
  <c r="D18" i="2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17"/>
  <c r="J63" i="2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62"/>
  <c r="J16"/>
  <c r="J12"/>
  <c r="J11"/>
  <c r="J24" i="5"/>
  <c r="J16"/>
  <c r="J14"/>
  <c r="J13"/>
  <c r="J12"/>
  <c r="J11"/>
  <c r="F17" i="29"/>
  <c r="K17"/>
  <c r="J14"/>
  <c r="J14" i="23" s="1"/>
  <c r="E14" i="29"/>
  <c r="E17" s="1"/>
  <c r="J12"/>
  <c r="J13" i="23" s="1"/>
  <c r="E12" i="29"/>
  <c r="E11"/>
  <c r="E10"/>
  <c r="L14" i="23" l="1"/>
  <c r="L15" s="1"/>
  <c r="J15"/>
  <c r="K14"/>
  <c r="K15" s="1"/>
  <c r="K88"/>
  <c r="L88"/>
  <c r="K80"/>
  <c r="L80"/>
  <c r="K72"/>
  <c r="L72"/>
  <c r="K68"/>
  <c r="L68"/>
  <c r="L87"/>
  <c r="K87"/>
  <c r="L79"/>
  <c r="K79"/>
  <c r="L67"/>
  <c r="K67"/>
  <c r="K13"/>
  <c r="L13"/>
  <c r="L90"/>
  <c r="K90"/>
  <c r="L86"/>
  <c r="K86"/>
  <c r="L82"/>
  <c r="K82"/>
  <c r="L78"/>
  <c r="K78"/>
  <c r="L74"/>
  <c r="K74"/>
  <c r="L70"/>
  <c r="K70"/>
  <c r="L66"/>
  <c r="K66"/>
  <c r="L62"/>
  <c r="K62"/>
  <c r="K84"/>
  <c r="L84"/>
  <c r="K76"/>
  <c r="L76"/>
  <c r="K64"/>
  <c r="L64"/>
  <c r="K91"/>
  <c r="L91"/>
  <c r="L83"/>
  <c r="K83"/>
  <c r="L75"/>
  <c r="K75"/>
  <c r="L71"/>
  <c r="K71"/>
  <c r="L63"/>
  <c r="K63"/>
  <c r="L16"/>
  <c r="K16"/>
  <c r="L89"/>
  <c r="K89"/>
  <c r="L85"/>
  <c r="K85"/>
  <c r="L81"/>
  <c r="K81"/>
  <c r="L77"/>
  <c r="K77"/>
  <c r="L73"/>
  <c r="K73"/>
  <c r="L69"/>
  <c r="K69"/>
  <c r="L65"/>
  <c r="K65"/>
  <c r="H17" i="29"/>
  <c r="H100" s="1"/>
  <c r="F100"/>
  <c r="J17"/>
  <c r="J15" i="5"/>
  <c r="D14" i="23" l="1"/>
  <c r="D15" s="1"/>
  <c r="D11" i="5"/>
  <c r="D13" l="1"/>
  <c r="D14"/>
  <c r="D15" s="1"/>
</calcChain>
</file>

<file path=xl/sharedStrings.xml><?xml version="1.0" encoding="utf-8"?>
<sst xmlns="http://schemas.openxmlformats.org/spreadsheetml/2006/main" count="927" uniqueCount="271">
  <si>
    <t>I</t>
  </si>
  <si>
    <t>II</t>
  </si>
  <si>
    <t>CHUYÊN MÔN</t>
  </si>
  <si>
    <t>Giường bệnh</t>
  </si>
  <si>
    <t>giường</t>
  </si>
  <si>
    <t>Tổng số lần khám bệnh</t>
  </si>
  <si>
    <t>lần</t>
  </si>
  <si>
    <t>người</t>
  </si>
  <si>
    <t>người/ngày</t>
  </si>
  <si>
    <t>Tổng số ngày điều trị nội trú</t>
  </si>
  <si>
    <t>ngày</t>
  </si>
  <si>
    <t>Công suất sử dụng giường bệnh</t>
  </si>
  <si>
    <t>%</t>
  </si>
  <si>
    <t>Tháng</t>
  </si>
  <si>
    <t>STT</t>
  </si>
  <si>
    <t>CHỈ TIÊU</t>
  </si>
  <si>
    <t>ĐVT</t>
  </si>
  <si>
    <t>GHI CHÚ</t>
  </si>
  <si>
    <t xml:space="preserve"> Bình bệnh án toàn viện</t>
  </si>
  <si>
    <t>tháng</t>
  </si>
  <si>
    <t>BN/ngày</t>
  </si>
  <si>
    <t>Bồi dưỡng chuyên môn tại Bệnh viện</t>
  </si>
  <si>
    <t>Bồi dưỡng chuyên môn tại Bệnh viện: Học tập các loại Luật</t>
  </si>
  <si>
    <t>12 tháng</t>
  </si>
  <si>
    <t xml:space="preserve"> Hướng dẫn công tác Phòng cháy chữa cháy</t>
  </si>
  <si>
    <t>Chịu trách nhiệm liên hệ</t>
  </si>
  <si>
    <t>Đánh giá sự hài lòng người bệnh</t>
  </si>
  <si>
    <t>Bảo dưỡng trang thiết bị</t>
  </si>
  <si>
    <t>Đánh giá sự hài lòng của nhân viên y tế</t>
  </si>
  <si>
    <t xml:space="preserve">Bồi dưỡng chuyên môn </t>
  </si>
  <si>
    <t>12 Tháng</t>
  </si>
  <si>
    <t>Công tác Kiểm soát nhiễm khuẩn</t>
  </si>
  <si>
    <t>Tháng 9</t>
  </si>
  <si>
    <t>Cải tiến chất lượng bệnh viện</t>
  </si>
  <si>
    <t>Điểm trung bình chung của các tiêu chí chất lượng bệnh viện</t>
  </si>
  <si>
    <t>Số tiêu chí đạt mức 1</t>
  </si>
  <si>
    <t>điểm</t>
  </si>
  <si>
    <t>tiêu chí</t>
  </si>
  <si>
    <t>Kêu gọi các tổ chức từ thiện, hỗ trợ người bệnh</t>
  </si>
  <si>
    <t>Thăm hỏi bệnh nhân điều trị tại Bệnh viện</t>
  </si>
  <si>
    <t>Tổ chức công tác truyền thông giáo dục sức khỏe</t>
  </si>
  <si>
    <t>Kiểm tra dược lâm sàng, chất lượng thuốc tại kho lẻ, tủ thuốc tại các khoa lâm sàng</t>
  </si>
  <si>
    <t>Quý</t>
  </si>
  <si>
    <t>4 quý</t>
  </si>
  <si>
    <t>Lần</t>
  </si>
  <si>
    <t>2 lần/năm</t>
  </si>
  <si>
    <t>Số bệnh nhân phẫu PTCH-PHCN</t>
  </si>
  <si>
    <t>Số bệnh nhân được chăm sóc tàn tật</t>
  </si>
  <si>
    <t>Số bệnh nhân được điều trị lỗ đáo</t>
  </si>
  <si>
    <t>Tháng 10</t>
  </si>
  <si>
    <r>
      <rPr>
        <b/>
        <u/>
        <sz val="14"/>
        <rFont val="Times New Roman"/>
        <family val="1"/>
      </rPr>
      <t>Đơn vị</t>
    </r>
    <r>
      <rPr>
        <b/>
        <sz val="14"/>
        <rFont val="Times New Roman"/>
        <family val="1"/>
      </rPr>
      <t xml:space="preserve">:          </t>
    </r>
    <r>
      <rPr>
        <b/>
        <i/>
        <sz val="14"/>
        <rFont val="Times New Roman"/>
        <family val="1"/>
        <charset val="163"/>
      </rPr>
      <t>Khoa Phong - Da liễu</t>
    </r>
  </si>
  <si>
    <r>
      <rPr>
        <b/>
        <u/>
        <sz val="14"/>
        <rFont val="Times New Roman"/>
        <family val="1"/>
      </rPr>
      <t>Đơn vị</t>
    </r>
    <r>
      <rPr>
        <b/>
        <sz val="14"/>
        <rFont val="Times New Roman"/>
        <family val="1"/>
      </rPr>
      <t xml:space="preserve">:     </t>
    </r>
    <r>
      <rPr>
        <b/>
        <i/>
        <sz val="14"/>
        <rFont val="Times New Roman"/>
        <family val="1"/>
        <charset val="163"/>
      </rPr>
      <t xml:space="preserve">    Phòng Tổ chức  - Hành chính</t>
    </r>
  </si>
  <si>
    <r>
      <rPr>
        <b/>
        <u/>
        <sz val="14"/>
        <rFont val="Times New Roman"/>
        <family val="1"/>
      </rPr>
      <t>Đơn vị</t>
    </r>
    <r>
      <rPr>
        <b/>
        <sz val="14"/>
        <rFont val="Times New Roman"/>
        <family val="1"/>
      </rPr>
      <t xml:space="preserve">:        </t>
    </r>
    <r>
      <rPr>
        <b/>
        <i/>
        <sz val="14"/>
        <rFont val="Times New Roman"/>
        <family val="1"/>
        <charset val="163"/>
      </rPr>
      <t xml:space="preserve"> Phòng Kế hoạch tổng hợp</t>
    </r>
  </si>
  <si>
    <t>Thực hiện nhiệm vụ công tác xã hội</t>
  </si>
  <si>
    <t>Khám và tư vấn chế độ ăn cho người bệnh</t>
  </si>
  <si>
    <t>Cung cấp các suất ăn cho người bệnh thuộc diện hỗ trợ</t>
  </si>
  <si>
    <t>Tháng 3,8</t>
  </si>
  <si>
    <t>Mức chất lượng theo Bộ tiêu chí phòng xét nghiệm</t>
  </si>
  <si>
    <t>Cấp</t>
  </si>
  <si>
    <t>Mức</t>
  </si>
  <si>
    <r>
      <rPr>
        <b/>
        <u/>
        <sz val="14"/>
        <rFont val="Times New Roman"/>
        <family val="1"/>
      </rPr>
      <t>Đơn vị</t>
    </r>
    <r>
      <rPr>
        <b/>
        <sz val="14"/>
        <rFont val="Times New Roman"/>
        <family val="1"/>
      </rPr>
      <t xml:space="preserve">:          </t>
    </r>
    <r>
      <rPr>
        <b/>
        <i/>
        <sz val="14"/>
        <rFont val="Times New Roman"/>
        <family val="1"/>
        <charset val="163"/>
      </rPr>
      <t>Khoa Xét nghiệm - Chẩn đoán hình ảnh - Thăm dò chức năng</t>
    </r>
  </si>
  <si>
    <t>Bình bệnh án toàn viện</t>
  </si>
  <si>
    <t>Bài viết đăng Webside Bệnh viện</t>
  </si>
  <si>
    <t>3,7,10</t>
  </si>
  <si>
    <t>4,7,12</t>
  </si>
  <si>
    <t>1,6,8,12</t>
  </si>
  <si>
    <t>Giường bệnh KH/TK</t>
  </si>
  <si>
    <t>2,3,7,9</t>
  </si>
  <si>
    <t>2,9,11,12</t>
  </si>
  <si>
    <r>
      <rPr>
        <b/>
        <u/>
        <sz val="14"/>
        <rFont val="Times New Roman"/>
        <family val="1"/>
        <charset val="163"/>
      </rPr>
      <t>Đơn vị</t>
    </r>
    <r>
      <rPr>
        <b/>
        <sz val="14"/>
        <rFont val="Times New Roman"/>
        <family val="1"/>
        <charset val="163"/>
      </rPr>
      <t xml:space="preserve">: </t>
    </r>
    <r>
      <rPr>
        <b/>
        <i/>
        <sz val="14"/>
        <rFont val="Times New Roman"/>
        <family val="1"/>
        <charset val="163"/>
      </rPr>
      <t xml:space="preserve">        Khoa Dược - Vật tư thiết bị y tế</t>
    </r>
  </si>
  <si>
    <t xml:space="preserve">Lần </t>
  </si>
  <si>
    <t xml:space="preserve">Thực hiện giảm thiểu chất thải nhựa </t>
  </si>
  <si>
    <t>Kiểm định phương tiện đo lường trang thiết bị y tế</t>
  </si>
  <si>
    <t>Kiểm định đo điện trở tiếp đất</t>
  </si>
  <si>
    <t>Khi hết thời gian được kiểm định</t>
  </si>
  <si>
    <t>đề tài</t>
  </si>
  <si>
    <t>-</t>
  </si>
  <si>
    <t>Nghiên cứu khoa học, sáng kiến kinh nghiệm</t>
  </si>
  <si>
    <t>5; 9</t>
  </si>
  <si>
    <t>4; 10</t>
  </si>
  <si>
    <t>3; 8; 11</t>
  </si>
  <si>
    <t>1;7; 12</t>
  </si>
  <si>
    <t>ít nhất 01 đề tài/SKKN</t>
  </si>
  <si>
    <t>KẾ HOẠCH 2021</t>
  </si>
  <si>
    <t>TC</t>
  </si>
  <si>
    <t>CS 1</t>
  </si>
  <si>
    <t>CS 2</t>
  </si>
  <si>
    <t>Thu dung bệnh nhân điều trị nội trú vào các khoa</t>
  </si>
  <si>
    <t xml:space="preserve">Thu dung bệnh nhân vào điều trị ngoại trú </t>
  </si>
  <si>
    <t>Số bệnh nhân điều trị nội trú tại khoa</t>
  </si>
  <si>
    <t>1;4;7;10;12</t>
  </si>
  <si>
    <t>3; 7</t>
  </si>
  <si>
    <t>Tổng số Bn điều trị ngoại trú có HSBA</t>
  </si>
  <si>
    <t>lượt</t>
  </si>
  <si>
    <t>3;5;8;9;11</t>
  </si>
  <si>
    <t>4; 6;10;11</t>
  </si>
  <si>
    <t>Kiểm tra, giám sát công tác chuyên môn</t>
  </si>
  <si>
    <t>tuần</t>
  </si>
  <si>
    <t>Báo cáo việc theo dõi việc thực hiện chỉ tiêu các khoa, phòng</t>
  </si>
  <si>
    <t>Lượt</t>
  </si>
  <si>
    <t xml:space="preserve">Đo mật độ xương bằng phương pháp DEXA [2 vị trí] </t>
  </si>
  <si>
    <t xml:space="preserve">Siêu âm ổ bụng (gan mật, tụy, lách, thận, bàng quang) </t>
  </si>
  <si>
    <t xml:space="preserve">Điều trị bằng các dòng điện xung </t>
  </si>
  <si>
    <t>Tập đứng</t>
  </si>
  <si>
    <t>Cấy chỉ  điều trị các loại</t>
  </si>
  <si>
    <t>Điện châm kim ngắn</t>
  </si>
  <si>
    <t>Giác hơi</t>
  </si>
  <si>
    <t xml:space="preserve">Ngâm thuốc YHCT bộ phận </t>
  </si>
  <si>
    <t xml:space="preserve">Thủy châm </t>
  </si>
  <si>
    <t>Xoa bóp bấm huyệt</t>
  </si>
  <si>
    <t xml:space="preserve">Điều trị bằng điện trường cao áp </t>
  </si>
  <si>
    <t xml:space="preserve">Điều trị bằng siêu âm </t>
  </si>
  <si>
    <t xml:space="preserve">Điều trị bằng sóng ngắn </t>
  </si>
  <si>
    <t xml:space="preserve">Điều trị bằng sóng xung kích </t>
  </si>
  <si>
    <t xml:space="preserve">Điều trị bằng tia hồng ngoại </t>
  </si>
  <si>
    <t xml:space="preserve">Điều trị bằng từ trường </t>
  </si>
  <si>
    <t xml:space="preserve">Kỹ thuật tập tay và bàn tay </t>
  </si>
  <si>
    <t xml:space="preserve">Tập đi với nạng (nạng nách, nạng khuỷu) </t>
  </si>
  <si>
    <t xml:space="preserve">Tập giao tiếp (ngôn ngữ ký hiệu, hình ảnh...) </t>
  </si>
  <si>
    <t xml:space="preserve">Tập ngồi thăng bằng tĩnh và động </t>
  </si>
  <si>
    <t xml:space="preserve">Tập sửa lỗi phát âm </t>
  </si>
  <si>
    <t xml:space="preserve">Tập vận động có kháng trở </t>
  </si>
  <si>
    <t xml:space="preserve">Tập vận động có trợ giúp </t>
  </si>
  <si>
    <t>Tập với bàn nghiêng</t>
  </si>
  <si>
    <t xml:space="preserve">Tập với ghế tập mạnh cơ Tứ đầu đùi </t>
  </si>
  <si>
    <t xml:space="preserve">Tập với ròng rọc </t>
  </si>
  <si>
    <r>
      <rPr>
        <b/>
        <u/>
        <sz val="14"/>
        <rFont val="Times New Roman"/>
        <family val="1"/>
      </rPr>
      <t>Đơn vị</t>
    </r>
    <r>
      <rPr>
        <b/>
        <sz val="14"/>
        <rFont val="Times New Roman"/>
        <family val="1"/>
      </rPr>
      <t xml:space="preserve">:       </t>
    </r>
    <r>
      <rPr>
        <b/>
        <i/>
        <sz val="14"/>
        <rFont val="Times New Roman"/>
        <family val="1"/>
      </rPr>
      <t>Khoa Nội TH - An dưỡng - Nhi</t>
    </r>
  </si>
  <si>
    <t xml:space="preserve">Điều trị bằng Parafin </t>
  </si>
  <si>
    <t xml:space="preserve">Điều trị bằng Laser công suất thấp nội mạch </t>
  </si>
  <si>
    <t xml:space="preserve">Điều trị bằng Laser công suất thấp vào điểm vận động và huyệt đạo </t>
  </si>
  <si>
    <t xml:space="preserve">Sắc thuốc thang </t>
  </si>
  <si>
    <t>8;11</t>
  </si>
  <si>
    <t>5;9</t>
  </si>
  <si>
    <t>5;8;9;11</t>
  </si>
  <si>
    <t>2; 8</t>
  </si>
  <si>
    <r>
      <rPr>
        <sz val="12"/>
        <rFont val="Times New Roman"/>
        <family val="1"/>
      </rPr>
      <t>Điện tim</t>
    </r>
  </si>
  <si>
    <t>3;6;7;12</t>
  </si>
  <si>
    <t>DỊCH VỤ KỸ THUẬT</t>
  </si>
  <si>
    <t>A</t>
  </si>
  <si>
    <t>B</t>
  </si>
  <si>
    <t xml:space="preserve">Chụp Xquang các loại </t>
  </si>
  <si>
    <t>ít nhất 01 đề tài /SKKN</t>
  </si>
  <si>
    <t>Ngày</t>
  </si>
  <si>
    <t>Người</t>
  </si>
  <si>
    <t>Giường</t>
  </si>
  <si>
    <t>1;4;5;9</t>
  </si>
  <si>
    <t>DVKT TẠI KHOA</t>
  </si>
  <si>
    <t>DVKT CHỈ ĐỊNH CLS</t>
  </si>
  <si>
    <t xml:space="preserve">Khâu vết thương phần mềm dài dưới 10cm; trên 10cm </t>
  </si>
  <si>
    <t>Sản phẩm</t>
  </si>
  <si>
    <t xml:space="preserve">Parafin </t>
  </si>
  <si>
    <t>Bánh</t>
  </si>
  <si>
    <t>Thang</t>
  </si>
  <si>
    <t>Gói</t>
  </si>
  <si>
    <t>THỰC HIỆN DỊCH VỤ KỸ THUẬT</t>
  </si>
  <si>
    <t xml:space="preserve">Định lượng Calci toàn phần [Máu] </t>
  </si>
  <si>
    <t xml:space="preserve">Định lượng Creatinin (máu) </t>
  </si>
  <si>
    <t xml:space="preserve">Định lượng Urê máu [Máu] </t>
  </si>
  <si>
    <t xml:space="preserve">Đo hoạt độ ALT (GPT) [Máu] </t>
  </si>
  <si>
    <t xml:space="preserve">HAV Ab test nhanh </t>
  </si>
  <si>
    <t xml:space="preserve">HBsAg test nhanh </t>
  </si>
  <si>
    <t xml:space="preserve">HCV Ab test nhanh </t>
  </si>
  <si>
    <t xml:space="preserve">HIV Ab test nhanh </t>
  </si>
  <si>
    <t xml:space="preserve">Plasmodium (Ký sinh trùng sốt rét) Ag test nhanh </t>
  </si>
  <si>
    <t xml:space="preserve">Thời gian máu chảy phương pháp Duke </t>
  </si>
  <si>
    <t xml:space="preserve">Tổng phân tích nước tiểu (bằng máy tự động) </t>
  </si>
  <si>
    <t>Huyết học-Hóa sinh - Nước tiểu</t>
  </si>
  <si>
    <t xml:space="preserve">Định lượng Acid Uric [Máu] </t>
  </si>
  <si>
    <t xml:space="preserve">Định lượng Albumin [Máu] </t>
  </si>
  <si>
    <t xml:space="preserve">Định lượng Bilirubin toàn phần [Máu] </t>
  </si>
  <si>
    <t xml:space="preserve">Định lượng Cholesterol toàn phần </t>
  </si>
  <si>
    <t xml:space="preserve">Định lượng Glucose [Máu] </t>
  </si>
  <si>
    <t xml:space="preserve">Định lượng HDL-C (High density lipoprotein Cholesterol) [Máu] </t>
  </si>
  <si>
    <t xml:space="preserve">Định lượng Protein toàn phần [Máu] </t>
  </si>
  <si>
    <t xml:space="preserve">Đo hoạt độ AST (GOT) [Máu] </t>
  </si>
  <si>
    <t xml:space="preserve">Đo hoạt độ GGT (Gama Glutamyl Transferase) [Máu] </t>
  </si>
  <si>
    <t xml:space="preserve">Tổng phân tích tế bào máu ngoại vi (bằng máy đếm tổng trở) </t>
  </si>
  <si>
    <t xml:space="preserve">Dengue virus NS1Ag test nhanh </t>
  </si>
  <si>
    <t xml:space="preserve">Helicobacter pylori Ag test nhanh </t>
  </si>
  <si>
    <r>
      <rPr>
        <sz val="12"/>
        <rFont val="Times New Roman"/>
        <family val="1"/>
      </rPr>
      <t>Định lượng Bilirubin trực tiếp [Máu</t>
    </r>
  </si>
  <si>
    <r>
      <rPr>
        <sz val="12"/>
        <rFont val="Times New Roman"/>
        <family val="1"/>
      </rPr>
      <t>Định lượng RF (Reumatoid Factor)</t>
    </r>
  </si>
  <si>
    <r>
      <rPr>
        <sz val="12"/>
        <rFont val="Times New Roman"/>
        <family val="1"/>
      </rPr>
      <t>Định lượng Triglycerid</t>
    </r>
  </si>
  <si>
    <t>Kiểm soát hồ sơ bệnh án ra viện (Bảng kê &amp; HSBA)</t>
  </si>
  <si>
    <t>Hàng ngày</t>
  </si>
  <si>
    <t>C</t>
  </si>
  <si>
    <t>Công tác dược lâm sàng</t>
  </si>
  <si>
    <t>4 lần/ tháng</t>
  </si>
  <si>
    <t>XD KH bảo trì cụ thể theo quý</t>
  </si>
  <si>
    <t>Tiêm xơ búi trĩ</t>
  </si>
  <si>
    <t xml:space="preserve">Xông thuốc bằng máy </t>
  </si>
  <si>
    <t>Xây dựng cơ sở sản xuất đạt tiêu chuẩn GMP</t>
  </si>
  <si>
    <t>Công tác bào chế, sản xuất vị thuốc tại Bệnh viện</t>
  </si>
  <si>
    <t>Vị</t>
  </si>
  <si>
    <t>Ít nhất 01 đề tài/SKKN</t>
  </si>
  <si>
    <t>Phối hợp Khoa Dược -VTTBYT xây dựng cơ sở sản xuất thuốc đạt tiêu chuẩn GMP</t>
  </si>
  <si>
    <t>Công tác cung ứng vị thuốc, bài thuốc được công nhận: sử dụng tại đơn vị; trong tỉnh (Cao xương cá sấu; vị thuốc sản xuất trong năm)</t>
  </si>
  <si>
    <t>Thứ 5 hàng tuần</t>
  </si>
  <si>
    <t>Ngày 6 hàng tháng</t>
  </si>
  <si>
    <t>DỊCH VỤ KỸ THUẬT DỰ KIẾN</t>
  </si>
  <si>
    <t>An toàn sinh học cấp 1</t>
  </si>
  <si>
    <t>2;6</t>
  </si>
  <si>
    <t>CHỈ TIÊU KẾ HOẠCH NĂM 2022</t>
  </si>
  <si>
    <t>SỐ TT</t>
  </si>
  <si>
    <t>TỔNG CỘNG</t>
  </si>
  <si>
    <t>Phân rã theo Khoa/phòng</t>
  </si>
  <si>
    <t xml:space="preserve"> Khám bệnh ĐK-HSCC-CĐ</t>
  </si>
  <si>
    <t>Xét nghiệm-CĐHA-TDCN</t>
  </si>
  <si>
    <t>Công tác khám chữa bệnh</t>
  </si>
  <si>
    <t>Số bệnh nhân điều trị ngoại trú</t>
  </si>
  <si>
    <t>Số bệnh nhân điều trị nội trú</t>
  </si>
  <si>
    <t>Thu dung bệnh nhân điều trị nội trú</t>
  </si>
  <si>
    <t>GIAO CHỈ TIÊU KẾ HOẠCH NĂM 2022 CÁC KHOA,PHÒNG</t>
  </si>
  <si>
    <t>Nội TH-An dưỡng - Nhi</t>
  </si>
  <si>
    <t>Phong - Da liễu</t>
  </si>
  <si>
    <t>Dược - VTTBYT</t>
  </si>
  <si>
    <t>Máy hỏng</t>
  </si>
  <si>
    <t>Trong năm không cung ứng</t>
  </si>
  <si>
    <t>Không làm tiểu phẩu</t>
  </si>
  <si>
    <r>
      <rPr>
        <sz val="13"/>
        <rFont val="Times New Roman"/>
        <family val="1"/>
      </rPr>
      <t>Điện tim</t>
    </r>
  </si>
  <si>
    <r>
      <rPr>
        <sz val="13"/>
        <rFont val="Times New Roman"/>
        <family val="1"/>
      </rPr>
      <t>Định lượng Bilirubin trực tiếp [Máu</t>
    </r>
  </si>
  <si>
    <r>
      <rPr>
        <sz val="13"/>
        <rFont val="Times New Roman"/>
        <family val="1"/>
      </rPr>
      <t>Định lượng Triglycerid</t>
    </r>
  </si>
  <si>
    <r>
      <rPr>
        <sz val="13"/>
        <rFont val="Times New Roman"/>
        <family val="1"/>
      </rPr>
      <t>Tập vận động thụ động</t>
    </r>
  </si>
  <si>
    <t>Kế hoạch 2022 (Số 992/QĐ-SYT ngày 31/12/2021)</t>
  </si>
  <si>
    <t>Giường bệnh kế hoạch</t>
  </si>
  <si>
    <t>Giường bệnh thực kê</t>
  </si>
  <si>
    <t>30 giường bệnh khoa nội điều trị bn nghi nhiễm COVID-19</t>
  </si>
  <si>
    <t>Công tác nghiên cứu khoa học</t>
  </si>
  <si>
    <t>Đề tài/SKKN</t>
  </si>
  <si>
    <t>Mỗi khoa phòng 01 đề tài NCKH/SKKN</t>
  </si>
  <si>
    <t>Tiêu chí</t>
  </si>
  <si>
    <t>Điều trị bằng máy kéo giãn cột sống</t>
  </si>
  <si>
    <r>
      <rPr>
        <sz val="13"/>
        <color theme="1"/>
        <rFont val="Calibri"/>
        <family val="2"/>
      </rPr>
      <t>≥</t>
    </r>
    <r>
      <rPr>
        <sz val="13"/>
        <color theme="1"/>
        <rFont val="Times New Roman"/>
        <family val="1"/>
      </rPr>
      <t>65%</t>
    </r>
  </si>
  <si>
    <t>KẾ HOẠCH 2022</t>
  </si>
  <si>
    <t>Giường bệnh Kế hoạch</t>
  </si>
  <si>
    <t>Giường bệnh Thực kê</t>
  </si>
  <si>
    <r>
      <t xml:space="preserve">Triển khai thực hiện theo Dự toán được giao tại Quyết định số 992/QĐ-SYT ngày </t>
    </r>
    <r>
      <rPr>
        <sz val="12"/>
        <rFont val="Times New Roman"/>
        <family val="1"/>
        <charset val="163"/>
      </rPr>
      <t>31/12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/2021 của Sở Y tế tỉnh Kon Tum về việc giao chỉ tiêu kế hoạch và dự toán ngân sách nhà nước năm 2022.</t>
    </r>
  </si>
  <si>
    <t>Duyệt bài viết đăng Webside Bệnh viện</t>
  </si>
  <si>
    <t>Thực hiện các nội dung trong Chương trình công tác trọng tâm năm 2022</t>
  </si>
  <si>
    <t>2,5,8</t>
  </si>
  <si>
    <r>
      <rPr>
        <b/>
        <u/>
        <sz val="14"/>
        <rFont val="Times New Roman"/>
        <family val="1"/>
      </rPr>
      <t>Đơn vị</t>
    </r>
    <r>
      <rPr>
        <b/>
        <sz val="14"/>
        <rFont val="Times New Roman"/>
        <family val="1"/>
      </rPr>
      <t xml:space="preserve">:       </t>
    </r>
    <r>
      <rPr>
        <b/>
        <i/>
        <sz val="14"/>
        <rFont val="Times New Roman"/>
        <family val="1"/>
      </rPr>
      <t>Khoa Khám bệnh đa khoa - Hồi sức cấp cứu - chống độc</t>
    </r>
  </si>
  <si>
    <t>DỊCH VU KỸ THUẬT MỚI</t>
  </si>
  <si>
    <t>ABI</t>
  </si>
  <si>
    <t>Holter huyết áp</t>
  </si>
  <si>
    <t>115 (30 giường NTBN)</t>
  </si>
  <si>
    <t>NĂM 2021</t>
  </si>
  <si>
    <t>THÀNH TIỀN</t>
  </si>
  <si>
    <t>ĐƠN GIÁ</t>
  </si>
  <si>
    <t>Đơn nguyên Phục hồi chức năng</t>
  </si>
  <si>
    <t>Đơn nguyên Y học cổ truyền</t>
  </si>
  <si>
    <t>Đơn nguyên Laser điều trị</t>
  </si>
  <si>
    <t>D</t>
  </si>
  <si>
    <t xml:space="preserve">Đơn nguyên âm ngữ trị liệu </t>
  </si>
  <si>
    <t>Tập nuốt</t>
  </si>
  <si>
    <t>Tập phát âm</t>
  </si>
  <si>
    <t>Tập cho người thất ngôn</t>
  </si>
  <si>
    <t>E</t>
  </si>
  <si>
    <t>Ngày điều trị nội trú 24/24h</t>
  </si>
  <si>
    <t>Ngày điều trị nội trú ban ngày</t>
  </si>
  <si>
    <t>NĂM 2022</t>
  </si>
  <si>
    <t>Cơ sở 1</t>
  </si>
  <si>
    <t>Cơ sở 2</t>
  </si>
  <si>
    <t>3;9</t>
  </si>
  <si>
    <t>5;8;11</t>
  </si>
  <si>
    <t>3;7</t>
  </si>
  <si>
    <t>6;12</t>
  </si>
  <si>
    <t>Tổng</t>
  </si>
  <si>
    <r>
      <rPr>
        <b/>
        <u/>
        <sz val="14"/>
        <rFont val="Times New Roman"/>
        <family val="1"/>
        <charset val="163"/>
      </rPr>
      <t>Đơn vị</t>
    </r>
    <r>
      <rPr>
        <b/>
        <sz val="14"/>
        <rFont val="Times New Roman"/>
        <family val="1"/>
        <charset val="163"/>
      </rPr>
      <t xml:space="preserve">: </t>
    </r>
    <r>
      <rPr>
        <b/>
        <i/>
        <sz val="14"/>
        <rFont val="Times New Roman"/>
        <family val="1"/>
        <charset val="163"/>
      </rPr>
      <t xml:space="preserve">       Khoa Dinh dưỡng - Kiểm soát nhiễm khuẩn</t>
    </r>
  </si>
  <si>
    <t>(Kèm theo Quyết định số    /QĐ-YDCT-PHCN ngày    /03/2022 của Giám đốc Bệnh viện Y dược cổ truyền - Phục hồi chức năng tỉnh Kon Tum)</t>
  </si>
  <si>
    <t>(Kèm theo Công văn số      /YDCT-PHCN-KHTH ngày      /03/2022 của 
Bệnh viện Y dược cổ truyền - Phục hồi chức năng tỉnh Kon Tum)</t>
  </si>
  <si>
    <t>(Kèm theo Công văn số      /YDCT-PHCN-KHTH ngày      /03/2022 của
 Bệnh viện Y dược cổ truyền - Phục hồi chức năng tỉnh Kon Tum)</t>
  </si>
  <si>
    <t>Bài viết đăng Website Bệnh viện</t>
  </si>
</sst>
</file>

<file path=xl/styles.xml><?xml version="1.0" encoding="utf-8"?>
<styleSheet xmlns="http://schemas.openxmlformats.org/spreadsheetml/2006/main">
  <numFmts count="63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_(* #,##0_);_(* \(#,##0\);_(* &quot;-&quot;??_);_(@_)"/>
    <numFmt numFmtId="167" formatCode="#,##0\ &quot;₫&quot;;[Red]\-#,##0\ &quot;₫&quot;"/>
    <numFmt numFmtId="168" formatCode="_-* #,##0\ _₫_-;\-* #,##0\ _₫_-;_-* &quot;-&quot;\ _₫_-;_-@_-"/>
    <numFmt numFmtId="169" formatCode="_-* #,##0.00\ _₫_-;\-* #,##0.00\ _₫_-;_-* &quot;-&quot;??\ _₫_-;_-@_-"/>
    <numFmt numFmtId="170" formatCode="_(* #,##0_);_(* \(#,##0\);_(* \-??_);_(@_)"/>
    <numFmt numFmtId="171" formatCode="\\#,##0.00;[Red]&quot;\\\\\\-&quot;#,##0.00"/>
    <numFmt numFmtId="172" formatCode="\\#,##0;[Red]&quot;\\-&quot;#,##0"/>
    <numFmt numFmtId="173" formatCode="_-* #,##0_-;\-* #,##0_-;_-* \-_-;_-@_-"/>
    <numFmt numFmtId="174" formatCode="_-* #,##0.00_-;\-* #,##0.00_-;_-* \-??_-;_-@_-"/>
    <numFmt numFmtId="175" formatCode="\$#,##0_);[Red]&quot;($&quot;#,##0\)"/>
    <numFmt numFmtId="176" formatCode="_ \\* #,##0_ ;_ \\* \-#,##0_ ;_ \\* \-_ ;_ @_ "/>
    <numFmt numFmtId="177" formatCode="_ \\* #,##0.00_ ;_ \\* \-#,##0.00_ ;_ \\* \-??_ ;_ @_ "/>
    <numFmt numFmtId="178" formatCode="_ * #,##0_ ;_ * \-#,##0_ ;_ * \-_ ;_ @_ "/>
    <numFmt numFmtId="179" formatCode="_ * #,##0.00_ ;_ * \-#,##0.00_ ;_ * \-??_ ;_ @_ "/>
    <numFmt numFmtId="180" formatCode="\$#,##0_);&quot;($&quot;#,##0\)"/>
    <numFmt numFmtId="181" formatCode="#,##0.0_);\(#,##0.0\)"/>
    <numFmt numFmtId="182" formatCode="_(* #,##0.0000_);_(* \(#,##0.0000\);_(* \-??_);_(@_)"/>
    <numFmt numFmtId="183" formatCode="0.0%;[Red]\(0.0%\)"/>
    <numFmt numFmtId="184" formatCode="_ * #,##0.00_)\£_ ;_ * \(#,##0.00&quot;)£&quot;_ ;_ * \-??_)\£_ ;_ @_ "/>
    <numFmt numFmtId="185" formatCode="_-\$* #,##0.00_-;&quot;-$&quot;* #,##0.00_-;_-\$* \-??_-;_-@_-"/>
    <numFmt numFmtId="186" formatCode="0.0%;\(0.0%\)"/>
    <numFmt numFmtId="187" formatCode="_(* #,##0_);_(* \(#,##0\);_(* \-_);_(@_)"/>
    <numFmt numFmtId="188" formatCode="#,###"/>
    <numFmt numFmtId="189" formatCode="_-* #,##0.00\ _V_N_D_-;\-* #,##0.00\ _V_N_D_-;_-* &quot;-&quot;??\ _V_N_D_-;_-@_-"/>
    <numFmt numFmtId="190" formatCode="_-* #,##0_-;\-* #,##0_-;_-* &quot;-&quot;_-;_-@_-"/>
    <numFmt numFmtId="191" formatCode="&quot;CHF&quot;\ #,##0;&quot;CHF&quot;\ \-#,##0"/>
    <numFmt numFmtId="192" formatCode="&quot;CHF &quot;#,##0;&quot;CHF -&quot;#,##0"/>
    <numFmt numFmtId="193" formatCode="_(* #,##0.00_);_(* \(#,##0.00\);_(* \-??_);_(@_)"/>
    <numFmt numFmtId="194" formatCode="#,##0;\(#,##0\)"/>
    <numFmt numFmtId="195" formatCode="\$#,##0\ ;\(\$#,##0\)"/>
    <numFmt numFmtId="196" formatCode="\t0.00%"/>
    <numFmt numFmtId="197" formatCode="?,???.??__;[Red]\-\ ?,???.??__;"/>
    <numFmt numFmtId="198" formatCode="&quot;US$&quot;#,##0.00;&quot;(US$&quot;#,##0.00\)"/>
    <numFmt numFmtId="199" formatCode="_-* #,##0\ _D_M_-;\-* #,##0\ _D_M_-;_-* &quot;- &quot;_D_M_-;_-@_-"/>
    <numFmt numFmtId="200" formatCode="_-* #,##0.00\ _D_M_-;\-* #,##0.00\ _D_M_-;_-* \-??\ _D_M_-;_-@_-"/>
    <numFmt numFmtId="201" formatCode="\t#\ ??/??"/>
    <numFmt numFmtId="202" formatCode="_-[$€]* #,##0.00_-;\-[$€]* #,##0.00_-;_-[$€]* \-??_-;_-@_-"/>
    <numFmt numFmtId="203" formatCode="_-* #,##0\ _F_-;\-* #,##0\ _F_-;_-* &quot;- &quot;_F_-;_-@_-"/>
    <numFmt numFmtId="204" formatCode="m/d"/>
    <numFmt numFmtId="205" formatCode="\ß#,##0;&quot;-ß&quot;#,##0"/>
    <numFmt numFmtId="206" formatCode="_ * #,##0_)&quot; $&quot;_ ;_ * \(#,##0&quot;) $&quot;_ ;_ * \-_)&quot; $&quot;_ ;_ @_ "/>
    <numFmt numFmtId="207" formatCode="&quot;VND&quot;#,##0_);[Red]\(&quot;VND&quot;#,##0\)"/>
    <numFmt numFmtId="208" formatCode="#,##0.000_);\(#,##0.000\)"/>
    <numFmt numFmtId="209" formatCode="#,##0.00&quot; F&quot;;[Red]\-#,##0.00&quot; F&quot;"/>
    <numFmt numFmtId="210" formatCode="#,##0.00\ &quot;F&quot;;[Red]\-#,##0.00\ &quot;F&quot;"/>
    <numFmt numFmtId="211" formatCode="\\#,##0;[Red]&quot;-\&quot;#,##0"/>
    <numFmt numFmtId="212" formatCode="&quot;\&quot;#,##0;[Red]\-&quot;\&quot;#,##0"/>
    <numFmt numFmtId="213" formatCode="#,##0&quot; F&quot;;\-#,##0&quot; F&quot;"/>
    <numFmt numFmtId="214" formatCode="#,##0&quot; F&quot;;[Red]\-#,##0&quot; F&quot;"/>
    <numFmt numFmtId="215" formatCode="_-* #,##0&quot; F&quot;_-;\-* #,##0&quot; F&quot;_-;_-* &quot;- F&quot;_-;_-@_-"/>
    <numFmt numFmtId="216" formatCode="#,##0.00&quot; F&quot;;\-#,##0.00&quot; F&quot;"/>
    <numFmt numFmtId="217" formatCode="_-* #,##0&quot; DM&quot;_-;\-* #,##0&quot; DM&quot;_-;_-* &quot;- DM&quot;_-;_-@_-"/>
    <numFmt numFmtId="218" formatCode="_-* #,##0.00&quot; DM&quot;_-;\-* #,##0.00&quot; DM&quot;_-;_-* \-??&quot; DM&quot;_-;_-@_-"/>
    <numFmt numFmtId="219" formatCode="_(\$* #,##0_);_(\$* \(#,##0\);_(\$* \-_);_(@_)"/>
    <numFmt numFmtId="220" formatCode="_(\$* #,##0.00_);_(\$* \(#,##0.00\);_(\$* \-??_);_(@_)"/>
    <numFmt numFmtId="221" formatCode="&quot;\&quot;#,##0.00;[Red]&quot;\&quot;\-#,##0.00"/>
    <numFmt numFmtId="222" formatCode="&quot;\&quot;#,##0;[Red]&quot;\&quot;\-#,##0"/>
    <numFmt numFmtId="223" formatCode="_-\$* #,##0_-;&quot;-$&quot;* #,##0_-;_-\$* \-_-;_-@_-"/>
    <numFmt numFmtId="224" formatCode="0.0000"/>
  </numFmts>
  <fonts count="133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5"/>
      <name val="Times New Roman"/>
      <family val="1"/>
    </font>
    <font>
      <i/>
      <sz val="12"/>
      <name val="Times New Roman"/>
      <family val="1"/>
    </font>
    <font>
      <i/>
      <sz val="12"/>
      <name val="Times New Roman"/>
      <family val="1"/>
      <charset val="163"/>
    </font>
    <font>
      <sz val="13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i/>
      <sz val="14"/>
      <name val="Times New Roman"/>
      <family val="1"/>
      <charset val="163"/>
    </font>
    <font>
      <b/>
      <i/>
      <u/>
      <sz val="12"/>
      <name val="Times New Roman"/>
      <family val="1"/>
    </font>
    <font>
      <b/>
      <i/>
      <sz val="10"/>
      <name val="Times New Roman"/>
      <family val="1"/>
      <charset val="163"/>
    </font>
    <font>
      <b/>
      <i/>
      <sz val="9"/>
      <name val="Times New Roman"/>
      <family val="1"/>
      <charset val="163"/>
    </font>
    <font>
      <i/>
      <sz val="11"/>
      <name val="Times New Roman"/>
      <family val="1"/>
    </font>
    <font>
      <b/>
      <u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i/>
      <sz val="14"/>
      <name val="Times New Roman"/>
      <family val="1"/>
    </font>
    <font>
      <sz val="10"/>
      <name val="Arial"/>
      <family val="2"/>
    </font>
    <font>
      <sz val="14"/>
      <name val=".vntime"/>
      <family val="2"/>
    </font>
    <font>
      <sz val="14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2"/>
      <name val=".VnTime"/>
      <family val="2"/>
    </font>
    <font>
      <sz val="12"/>
      <name val="Arial"/>
      <family val="2"/>
    </font>
    <font>
      <sz val="11"/>
      <name val="VNI-Times"/>
    </font>
    <font>
      <sz val="12"/>
      <name val="Arial Narrow"/>
      <family val="2"/>
    </font>
    <font>
      <sz val="12"/>
      <name val="VNtimes new roman"/>
      <family val="2"/>
    </font>
    <font>
      <b/>
      <sz val="10"/>
      <name val=".VnTimeH"/>
      <family val="2"/>
    </font>
    <font>
      <b/>
      <u/>
      <sz val="14"/>
      <color indexed="8"/>
      <name val=".VnBook-AntiquaH"/>
      <family val="2"/>
    </font>
    <font>
      <b/>
      <sz val="12"/>
      <name val=".VnTime"/>
      <family val="2"/>
    </font>
    <font>
      <sz val="10"/>
      <name val="VnTimes"/>
    </font>
    <font>
      <i/>
      <sz val="12"/>
      <color indexed="8"/>
      <name val=".VnBook-AntiquaH"/>
      <family val="2"/>
    </font>
    <font>
      <sz val="11"/>
      <color indexed="8"/>
      <name val="UVnTime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27"/>
      <name val="UVnTime"/>
      <family val="2"/>
    </font>
    <font>
      <sz val="12"/>
      <name val="¹UAAA¼"/>
      <family val="3"/>
      <charset val="129"/>
    </font>
    <font>
      <sz val="9"/>
      <name val="Arial MT"/>
    </font>
    <font>
      <sz val="11"/>
      <color indexed="20"/>
      <name val="UVnTime"/>
      <family val="2"/>
    </font>
    <font>
      <sz val="12"/>
      <name val="µ¸¿òÃ¼"/>
      <family val="3"/>
      <charset val="129"/>
    </font>
    <font>
      <b/>
      <sz val="11"/>
      <color indexed="52"/>
      <name val="UVnTime"/>
      <family val="2"/>
    </font>
    <font>
      <b/>
      <sz val="10"/>
      <name val="Arial"/>
      <family val="2"/>
    </font>
    <font>
      <b/>
      <sz val="11"/>
      <color indexed="27"/>
      <name val="UVnTime"/>
      <family val="2"/>
    </font>
    <font>
      <sz val="10"/>
      <name val="VNI-Aptima"/>
    </font>
    <font>
      <sz val="13"/>
      <name val=".VnTime"/>
      <family val="2"/>
    </font>
    <font>
      <sz val="13"/>
      <name val="Times New Roman"/>
      <family val="1"/>
      <charset val="163"/>
    </font>
    <font>
      <sz val="12"/>
      <color indexed="8"/>
      <name val="Times New Roman"/>
      <family val="2"/>
    </font>
    <font>
      <sz val="10"/>
      <name val=".VnArial"/>
      <family val="2"/>
    </font>
    <font>
      <sz val="10"/>
      <color indexed="8"/>
      <name val="Arial"/>
      <family val="2"/>
    </font>
    <font>
      <i/>
      <sz val="11"/>
      <color indexed="23"/>
      <name val="UVnTime"/>
      <family val="2"/>
    </font>
    <font>
      <sz val="11"/>
      <color indexed="17"/>
      <name val="UVnTime"/>
      <family val="2"/>
    </font>
    <font>
      <sz val="8"/>
      <name val="Arial"/>
      <family val="2"/>
    </font>
    <font>
      <sz val="14"/>
      <color indexed="12"/>
      <name val=".VnArialH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62"/>
      <name val="UVnTime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1"/>
      <color indexed="62"/>
      <name val="UVnTime"/>
      <family val="2"/>
    </font>
    <font>
      <sz val="10"/>
      <name val="MS Sans Serif"/>
      <family val="2"/>
    </font>
    <font>
      <sz val="11"/>
      <color indexed="52"/>
      <name val="UVnTime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1"/>
      <name val="Arial"/>
      <family val="2"/>
    </font>
    <font>
      <sz val="10"/>
      <name val=".VnAvant"/>
      <family val="2"/>
    </font>
    <font>
      <sz val="11"/>
      <color indexed="60"/>
      <name val="UVnTime"/>
      <family val="2"/>
    </font>
    <font>
      <sz val="7"/>
      <name val="Small Fonts"/>
      <family val="2"/>
    </font>
    <font>
      <sz val="10"/>
      <name val="VNtimes new roman"/>
      <family val="2"/>
    </font>
    <font>
      <sz val="12"/>
      <name val="바탕체"/>
      <family val="1"/>
      <charset val="129"/>
    </font>
    <font>
      <sz val="14"/>
      <name val="Times New Roman"/>
      <family val="1"/>
      <charset val="163"/>
    </font>
    <font>
      <sz val="10"/>
      <name val="Arial"/>
      <family val="2"/>
      <charset val="163"/>
    </font>
    <font>
      <sz val="11"/>
      <color indexed="8"/>
      <name val="Arial"/>
      <family val="2"/>
    </font>
    <font>
      <b/>
      <sz val="11"/>
      <color indexed="63"/>
      <name val="UVnTime"/>
      <family val="2"/>
    </font>
    <font>
      <b/>
      <sz val="10"/>
      <name val="MS Sans Serif"/>
      <family val="2"/>
    </font>
    <font>
      <sz val="8"/>
      <name val=".VnHelvetIns"/>
      <family val="2"/>
    </font>
    <font>
      <sz val="12"/>
      <color indexed="8"/>
      <name val=".VnTime"/>
      <family val="2"/>
    </font>
    <font>
      <sz val="12"/>
      <name val="VNTime"/>
    </font>
    <font>
      <b/>
      <sz val="13"/>
      <color indexed="8"/>
      <name val=".VnTimeH"/>
      <family val="2"/>
    </font>
    <font>
      <b/>
      <sz val="18"/>
      <color indexed="62"/>
      <name val="Cambria"/>
      <family val="2"/>
    </font>
    <font>
      <b/>
      <sz val="11"/>
      <name val=".VnTimeH"/>
      <family val="2"/>
    </font>
    <font>
      <b/>
      <sz val="8"/>
      <name val="VN Helvetica"/>
    </font>
    <font>
      <b/>
      <sz val="10"/>
      <name val="VN AvantGBook"/>
    </font>
    <font>
      <b/>
      <sz val="16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UVnTime"/>
      <family val="2"/>
    </font>
    <font>
      <sz val="14"/>
      <name val=".VnArial"/>
      <family val="2"/>
    </font>
    <font>
      <sz val="16"/>
      <name val="AngsanaUPC"/>
      <family val="3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0"/>
      <name val=".VnArial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163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  <font>
      <b/>
      <i/>
      <sz val="12"/>
      <color rgb="FFFF0000"/>
      <name val="Times New Roman"/>
      <family val="1"/>
      <charset val="163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9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b/>
      <i/>
      <sz val="9"/>
      <name val="Times New Roman"/>
      <family val="1"/>
    </font>
    <font>
      <i/>
      <u/>
      <sz val="12"/>
      <name val="Times New Roman"/>
      <family val="1"/>
    </font>
    <font>
      <i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  <charset val="163"/>
    </font>
    <font>
      <b/>
      <sz val="1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sz val="13"/>
      <color indexed="8"/>
      <name val="Times New Roman"/>
      <family val="1"/>
    </font>
    <font>
      <b/>
      <i/>
      <sz val="13"/>
      <color rgb="FFFF0000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0"/>
      <color theme="1"/>
      <name val="Times New Roman"/>
      <family val="1"/>
    </font>
    <font>
      <sz val="13"/>
      <color theme="1"/>
      <name val="Calibri"/>
      <family val="2"/>
    </font>
    <font>
      <i/>
      <sz val="13"/>
      <name val="Times New Roman"/>
      <family val="1"/>
      <charset val="163"/>
    </font>
    <font>
      <i/>
      <sz val="13"/>
      <name val="Times New Roman"/>
      <family val="1"/>
    </font>
    <font>
      <b/>
      <i/>
      <sz val="12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0"/>
        <bgColor indexed="49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41"/>
        <bgColor indexed="2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02">
    <xf numFmtId="0" fontId="0" fillId="0" borderId="0"/>
    <xf numFmtId="0" fontId="27" fillId="0" borderId="0"/>
    <xf numFmtId="170" fontId="28" fillId="0" borderId="0" applyBorder="0"/>
    <xf numFmtId="166" fontId="29" fillId="0" borderId="1" applyFont="0" applyBorder="0"/>
    <xf numFmtId="170" fontId="24" fillId="0" borderId="0" applyBorder="0"/>
    <xf numFmtId="170" fontId="28" fillId="0" borderId="0" applyBorder="0"/>
    <xf numFmtId="171" fontId="28" fillId="0" borderId="0" applyFill="0" applyBorder="0" applyAlignment="0" applyProtection="0"/>
    <xf numFmtId="0" fontId="28" fillId="0" borderId="0" applyFill="0" applyBorder="0" applyAlignment="0" applyProtection="0"/>
    <xf numFmtId="172" fontId="28" fillId="0" borderId="0" applyFill="0" applyBorder="0" applyAlignment="0" applyProtection="0"/>
    <xf numFmtId="40" fontId="28" fillId="0" borderId="0" applyFill="0" applyBorder="0" applyAlignment="0" applyProtection="0"/>
    <xf numFmtId="38" fontId="28" fillId="0" borderId="0" applyFill="0" applyBorder="0" applyAlignment="0" applyProtection="0"/>
    <xf numFmtId="173" fontId="28" fillId="0" borderId="0" applyFill="0" applyBorder="0" applyAlignment="0" applyProtection="0"/>
    <xf numFmtId="174" fontId="28" fillId="0" borderId="0" applyFill="0" applyBorder="0" applyAlignment="0" applyProtection="0"/>
    <xf numFmtId="175" fontId="28" fillId="0" borderId="0" applyFill="0" applyBorder="0" applyAlignment="0" applyProtection="0"/>
    <xf numFmtId="0" fontId="2" fillId="0" borderId="0">
      <alignment vertical="center"/>
    </xf>
    <xf numFmtId="0" fontId="20" fillId="0" borderId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1" fillId="2" borderId="0"/>
    <xf numFmtId="0" fontId="28" fillId="0" borderId="2" applyAlignment="0"/>
    <xf numFmtId="0" fontId="28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4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31" fillId="2" borderId="0"/>
    <xf numFmtId="0" fontId="31" fillId="3" borderId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28" fillId="0" borderId="2" applyAlignment="0"/>
    <xf numFmtId="0" fontId="24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24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28" fillId="0" borderId="2" applyAlignment="0"/>
    <xf numFmtId="0" fontId="24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1" fillId="3" borderId="0"/>
    <xf numFmtId="0" fontId="30" fillId="0" borderId="3" applyFont="0" applyAlignment="0">
      <alignment horizontal="left"/>
    </xf>
    <xf numFmtId="0" fontId="28" fillId="0" borderId="2" applyAlignment="0"/>
    <xf numFmtId="0" fontId="28" fillId="0" borderId="2" applyAlignment="0"/>
    <xf numFmtId="0" fontId="31" fillId="2" borderId="0"/>
    <xf numFmtId="0" fontId="28" fillId="0" borderId="4" applyFill="0" applyAlignment="0"/>
    <xf numFmtId="0" fontId="28" fillId="0" borderId="2" applyAlignment="0"/>
    <xf numFmtId="0" fontId="32" fillId="0" borderId="5" applyFont="0" applyFill="0" applyAlignment="0"/>
    <xf numFmtId="0" fontId="32" fillId="0" borderId="5" applyFont="0" applyFill="0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4" fillId="0" borderId="2" applyAlignment="0"/>
    <xf numFmtId="0" fontId="28" fillId="0" borderId="4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28" fillId="0" borderId="4" applyFill="0" applyAlignment="0"/>
    <xf numFmtId="0" fontId="28" fillId="0" borderId="4" applyFill="0" applyAlignment="0"/>
    <xf numFmtId="0" fontId="31" fillId="2" borderId="0"/>
    <xf numFmtId="0" fontId="31" fillId="3" borderId="0"/>
    <xf numFmtId="0" fontId="28" fillId="0" borderId="4" applyFill="0" applyAlignment="0"/>
    <xf numFmtId="0" fontId="24" fillId="0" borderId="4" applyFill="0" applyAlignment="0"/>
    <xf numFmtId="0" fontId="32" fillId="0" borderId="5" applyFont="0" applyFill="0" applyAlignment="0"/>
    <xf numFmtId="0" fontId="32" fillId="0" borderId="5" applyFont="0" applyFill="0" applyAlignment="0"/>
    <xf numFmtId="0" fontId="24" fillId="0" borderId="4" applyFill="0" applyAlignment="0"/>
    <xf numFmtId="0" fontId="28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24" fillId="0" borderId="4" applyFill="0" applyAlignment="0"/>
    <xf numFmtId="0" fontId="28" fillId="0" borderId="4" applyFill="0" applyAlignment="0"/>
    <xf numFmtId="0" fontId="28" fillId="0" borderId="4" applyFill="0" applyAlignment="0"/>
    <xf numFmtId="0" fontId="28" fillId="0" borderId="4" applyFill="0" applyAlignment="0"/>
    <xf numFmtId="0" fontId="28" fillId="0" borderId="4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32" fillId="0" borderId="5" applyFont="0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0" fillId="0" borderId="4" applyFill="0" applyAlignment="0"/>
    <xf numFmtId="0" fontId="28" fillId="0" borderId="4" applyFill="0" applyAlignment="0"/>
    <xf numFmtId="0" fontId="32" fillId="0" borderId="5" applyFont="0" applyFill="0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28" fillId="0" borderId="2" applyAlignment="0"/>
    <xf numFmtId="0" fontId="24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31" fillId="2" borderId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4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24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28" fillId="0" borderId="2" applyAlignment="0"/>
    <xf numFmtId="0" fontId="24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28" fillId="0" borderId="2" applyAlignment="0"/>
    <xf numFmtId="0" fontId="28" fillId="0" borderId="2" applyAlignment="0"/>
    <xf numFmtId="0" fontId="25" fillId="0" borderId="4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5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4" applyAlignment="0"/>
    <xf numFmtId="0" fontId="25" fillId="0" borderId="5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0" fillId="0" borderId="2" applyAlignment="0"/>
    <xf numFmtId="0" fontId="28" fillId="0" borderId="2" applyAlignment="0"/>
    <xf numFmtId="0" fontId="30" fillId="0" borderId="3" applyFont="0" applyAlignment="0">
      <alignment horizontal="left"/>
    </xf>
    <xf numFmtId="0" fontId="28" fillId="0" borderId="2" applyAlignment="0"/>
    <xf numFmtId="0" fontId="30" fillId="0" borderId="3" applyFont="0" applyAlignment="0">
      <alignment horizontal="left"/>
    </xf>
    <xf numFmtId="0" fontId="30" fillId="0" borderId="3" applyFont="0" applyAlignment="0">
      <alignment horizontal="left"/>
    </xf>
    <xf numFmtId="0" fontId="24" fillId="0" borderId="2" applyAlignment="0"/>
    <xf numFmtId="0" fontId="28" fillId="0" borderId="2" applyAlignment="0"/>
    <xf numFmtId="0" fontId="33" fillId="0" borderId="0"/>
    <xf numFmtId="0" fontId="25" fillId="0" borderId="2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2" applyNumberFormat="0" applyFill="0"/>
    <xf numFmtId="0" fontId="25" fillId="0" borderId="2" applyNumberFormat="0" applyFill="0"/>
    <xf numFmtId="0" fontId="34" fillId="2" borderId="0"/>
    <xf numFmtId="0" fontId="34" fillId="3" borderId="0"/>
    <xf numFmtId="0" fontId="25" fillId="0" borderId="2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3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2" applyNumberFormat="0" applyAlignment="0"/>
    <xf numFmtId="0" fontId="25" fillId="0" borderId="3" applyNumberFormat="0" applyAlignment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25" fillId="0" borderId="3" applyNumberFormat="0" applyFill="0"/>
    <xf numFmtId="0" fontId="34" fillId="2" borderId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2" applyNumberFormat="0" applyFill="0"/>
    <xf numFmtId="0" fontId="25" fillId="0" borderId="3" applyNumberFormat="0" applyFill="0"/>
    <xf numFmtId="0" fontId="35" fillId="4" borderId="0" applyNumberFormat="0" applyBorder="0" applyAlignment="0" applyProtection="0"/>
    <xf numFmtId="0" fontId="35" fillId="6" borderId="0" applyNumberFormat="0" applyBorder="0" applyAlignment="0" applyProtection="0"/>
    <xf numFmtId="0" fontId="35" fillId="8" borderId="0" applyNumberFormat="0" applyBorder="0" applyAlignment="0" applyProtection="0"/>
    <xf numFmtId="0" fontId="35" fillId="4" borderId="0" applyNumberFormat="0" applyBorder="0" applyAlignment="0" applyProtection="0"/>
    <xf numFmtId="0" fontId="35" fillId="9" borderId="0" applyNumberFormat="0" applyBorder="0" applyAlignment="0" applyProtection="0"/>
    <xf numFmtId="0" fontId="35" fillId="6" borderId="0" applyNumberFormat="0" applyBorder="0" applyAlignment="0" applyProtection="0"/>
    <xf numFmtId="0" fontId="36" fillId="2" borderId="0"/>
    <xf numFmtId="0" fontId="36" fillId="3" borderId="0"/>
    <xf numFmtId="0" fontId="37" fillId="0" borderId="0">
      <alignment wrapText="1"/>
    </xf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6" borderId="0" applyNumberFormat="0" applyBorder="0" applyAlignment="0" applyProtection="0"/>
    <xf numFmtId="166" fontId="38" fillId="0" borderId="6" applyNumberFormat="0" applyFont="0" applyBorder="0" applyAlignment="0">
      <alignment horizontal="center" vertical="center"/>
    </xf>
    <xf numFmtId="0" fontId="39" fillId="14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176" fontId="28" fillId="0" borderId="0" applyFill="0" applyBorder="0" applyAlignment="0" applyProtection="0"/>
    <xf numFmtId="0" fontId="40" fillId="0" borderId="0" applyFont="0" applyFill="0" applyBorder="0" applyAlignment="0" applyProtection="0"/>
    <xf numFmtId="177" fontId="28" fillId="0" borderId="0" applyFill="0" applyBorder="0" applyAlignment="0" applyProtection="0"/>
    <xf numFmtId="0" fontId="40" fillId="0" borderId="0" applyFont="0" applyFill="0" applyBorder="0" applyAlignment="0" applyProtection="0"/>
    <xf numFmtId="178" fontId="28" fillId="0" borderId="0" applyFill="0" applyBorder="0" applyAlignment="0" applyProtection="0"/>
    <xf numFmtId="0" fontId="28" fillId="0" borderId="0" applyFill="0" applyBorder="0" applyAlignment="0" applyProtection="0"/>
    <xf numFmtId="179" fontId="28" fillId="0" borderId="0" applyFill="0" applyBorder="0" applyAlignment="0" applyProtection="0"/>
    <xf numFmtId="0" fontId="28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42" fillId="5" borderId="0" applyNumberFormat="0" applyBorder="0" applyAlignment="0" applyProtection="0"/>
    <xf numFmtId="0" fontId="21" fillId="0" borderId="0"/>
    <xf numFmtId="0" fontId="40" fillId="0" borderId="0"/>
    <xf numFmtId="0" fontId="43" fillId="0" borderId="0"/>
    <xf numFmtId="0" fontId="40" fillId="0" borderId="0"/>
    <xf numFmtId="180" fontId="25" fillId="0" borderId="0" applyFill="0" applyBorder="0" applyAlignment="0"/>
    <xf numFmtId="181" fontId="20" fillId="0" borderId="0" applyFill="0" applyBorder="0" applyAlignment="0"/>
    <xf numFmtId="182" fontId="20" fillId="0" borderId="0" applyFill="0" applyBorder="0" applyAlignment="0"/>
    <xf numFmtId="183" fontId="20" fillId="0" borderId="0" applyFill="0" applyBorder="0" applyAlignment="0"/>
    <xf numFmtId="184" fontId="20" fillId="0" borderId="0" applyFill="0" applyBorder="0" applyAlignment="0"/>
    <xf numFmtId="185" fontId="20" fillId="0" borderId="0" applyFill="0" applyBorder="0" applyAlignment="0"/>
    <xf numFmtId="186" fontId="20" fillId="0" borderId="0" applyFill="0" applyBorder="0" applyAlignment="0"/>
    <xf numFmtId="181" fontId="20" fillId="0" borderId="0" applyFill="0" applyBorder="0" applyAlignment="0"/>
    <xf numFmtId="0" fontId="44" fillId="4" borderId="7" applyNumberFormat="0" applyAlignment="0" applyProtection="0"/>
    <xf numFmtId="0" fontId="45" fillId="0" borderId="0"/>
    <xf numFmtId="0" fontId="46" fillId="19" borderId="8" applyNumberFormat="0" applyAlignment="0" applyProtection="0"/>
    <xf numFmtId="1" fontId="47" fillId="0" borderId="0" applyBorder="0"/>
    <xf numFmtId="43" fontId="96" fillId="0" borderId="0" applyFont="0" applyFill="0" applyBorder="0" applyAlignment="0" applyProtection="0"/>
    <xf numFmtId="187" fontId="28" fillId="0" borderId="0" applyFill="0" applyBorder="0" applyAlignment="0" applyProtection="0"/>
    <xf numFmtId="168" fontId="20" fillId="0" borderId="0" applyFont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41" fontId="20" fillId="0" borderId="0" applyFont="0" applyFill="0" applyBorder="0" applyAlignment="0" applyProtection="0"/>
    <xf numFmtId="188" fontId="48" fillId="0" borderId="0" applyFont="0" applyFill="0" applyBorder="0" applyAlignment="0" applyProtection="0"/>
    <xf numFmtId="185" fontId="28" fillId="0" borderId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91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97" fillId="0" borderId="0" applyFont="0" applyFill="0" applyBorder="0" applyAlignment="0" applyProtection="0"/>
    <xf numFmtId="0" fontId="25" fillId="0" borderId="0" applyFill="0" applyBorder="0" applyAlignment="0" applyProtection="0"/>
    <xf numFmtId="192" fontId="28" fillId="0" borderId="0" applyFill="0" applyBorder="0" applyAlignment="0" applyProtection="0"/>
    <xf numFmtId="169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93" fontId="24" fillId="0" borderId="0" applyFill="0" applyBorder="0" applyAlignment="0" applyProtection="0"/>
    <xf numFmtId="16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4" fillId="0" borderId="0" applyFont="0" applyFill="0" applyBorder="0" applyAlignment="0" applyProtection="0"/>
    <xf numFmtId="194" fontId="23" fillId="0" borderId="0"/>
    <xf numFmtId="194" fontId="23" fillId="0" borderId="0"/>
    <xf numFmtId="3" fontId="20" fillId="0" borderId="0" applyFont="0" applyFill="0" applyBorder="0" applyAlignment="0" applyProtection="0"/>
    <xf numFmtId="181" fontId="28" fillId="0" borderId="0" applyFill="0" applyBorder="0" applyAlignment="0" applyProtection="0"/>
    <xf numFmtId="195" fontId="20" fillId="0" borderId="0" applyFont="0" applyFill="0" applyBorder="0" applyAlignment="0" applyProtection="0"/>
    <xf numFmtId="196" fontId="20" fillId="0" borderId="0"/>
    <xf numFmtId="196" fontId="20" fillId="0" borderId="0"/>
    <xf numFmtId="0" fontId="20" fillId="0" borderId="0" applyFont="0" applyFill="0" applyBorder="0" applyAlignment="0" applyProtection="0"/>
    <xf numFmtId="14" fontId="52" fillId="0" borderId="0" applyFill="0" applyBorder="0" applyAlignment="0"/>
    <xf numFmtId="0" fontId="20" fillId="0" borderId="0" applyFont="0" applyFill="0" applyBorder="0" applyAlignment="0" applyProtection="0"/>
    <xf numFmtId="197" fontId="25" fillId="0" borderId="0" applyFont="0" applyFill="0" applyBorder="0" applyProtection="0">
      <alignment vertical="center"/>
    </xf>
    <xf numFmtId="198" fontId="20" fillId="0" borderId="9">
      <alignment vertical="center"/>
    </xf>
    <xf numFmtId="199" fontId="28" fillId="0" borderId="0" applyFill="0" applyBorder="0" applyAlignment="0" applyProtection="0"/>
    <xf numFmtId="200" fontId="28" fillId="0" borderId="0" applyFill="0" applyBorder="0" applyAlignment="0" applyProtection="0"/>
    <xf numFmtId="201" fontId="20" fillId="0" borderId="0"/>
    <xf numFmtId="201" fontId="20" fillId="0" borderId="0"/>
    <xf numFmtId="185" fontId="20" fillId="0" borderId="0" applyFill="0" applyBorder="0" applyAlignment="0"/>
    <xf numFmtId="181" fontId="20" fillId="0" borderId="0" applyFill="0" applyBorder="0" applyAlignment="0"/>
    <xf numFmtId="185" fontId="20" fillId="0" borderId="0" applyFill="0" applyBorder="0" applyAlignment="0"/>
    <xf numFmtId="186" fontId="20" fillId="0" borderId="0" applyFill="0" applyBorder="0" applyAlignment="0"/>
    <xf numFmtId="181" fontId="20" fillId="0" borderId="0" applyFill="0" applyBorder="0" applyAlignment="0"/>
    <xf numFmtId="202" fontId="28" fillId="0" borderId="0" applyFill="0" applyBorder="0" applyAlignment="0" applyProtection="0"/>
    <xf numFmtId="0" fontId="53" fillId="0" borderId="0" applyNumberFormat="0" applyFill="0" applyBorder="0" applyAlignment="0" applyProtection="0"/>
    <xf numFmtId="2" fontId="20" fillId="0" borderId="0" applyFont="0" applyFill="0" applyBorder="0" applyAlignment="0" applyProtection="0"/>
    <xf numFmtId="0" fontId="54" fillId="7" borderId="0" applyNumberFormat="0" applyBorder="0" applyAlignment="0" applyProtection="0"/>
    <xf numFmtId="0" fontId="55" fillId="2" borderId="0" applyNumberFormat="0" applyBorder="0" applyAlignment="0" applyProtection="0"/>
    <xf numFmtId="0" fontId="28" fillId="0" borderId="0" applyNumberFormat="0" applyBorder="0" applyAlignment="0"/>
    <xf numFmtId="49" fontId="56" fillId="0" borderId="0">
      <alignment vertical="center" wrapText="1" shrinkToFit="1"/>
    </xf>
    <xf numFmtId="0" fontId="57" fillId="0" borderId="10" applyNumberFormat="0" applyAlignment="0" applyProtection="0"/>
    <xf numFmtId="0" fontId="57" fillId="0" borderId="11">
      <alignment horizontal="left" vertical="center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58" fillId="0" borderId="0" applyProtection="0"/>
    <xf numFmtId="0" fontId="58" fillId="0" borderId="0" applyProtection="0"/>
    <xf numFmtId="0" fontId="57" fillId="0" borderId="0" applyProtection="0"/>
    <xf numFmtId="0" fontId="57" fillId="0" borderId="0" applyProtection="0"/>
    <xf numFmtId="0" fontId="60" fillId="20" borderId="4" applyNumberFormat="0" applyAlignment="0"/>
    <xf numFmtId="49" fontId="61" fillId="0" borderId="4">
      <alignment vertical="center"/>
    </xf>
    <xf numFmtId="0" fontId="55" fillId="21" borderId="0" applyNumberFormat="0" applyBorder="0" applyAlignment="0" applyProtection="0"/>
    <xf numFmtId="0" fontId="62" fillId="6" borderId="7" applyNumberFormat="0" applyAlignment="0" applyProtection="0"/>
    <xf numFmtId="0" fontId="63" fillId="0" borderId="0"/>
    <xf numFmtId="0" fontId="63" fillId="0" borderId="0"/>
    <xf numFmtId="185" fontId="20" fillId="0" borderId="0" applyFill="0" applyBorder="0" applyAlignment="0"/>
    <xf numFmtId="181" fontId="20" fillId="0" borderId="0" applyFill="0" applyBorder="0" applyAlignment="0"/>
    <xf numFmtId="185" fontId="20" fillId="0" borderId="0" applyFill="0" applyBorder="0" applyAlignment="0"/>
    <xf numFmtId="186" fontId="20" fillId="0" borderId="0" applyFill="0" applyBorder="0" applyAlignment="0"/>
    <xf numFmtId="181" fontId="20" fillId="0" borderId="0" applyFill="0" applyBorder="0" applyAlignment="0"/>
    <xf numFmtId="0" fontId="64" fillId="0" borderId="13" applyNumberFormat="0" applyFill="0" applyAlignment="0" applyProtection="0"/>
    <xf numFmtId="3" fontId="65" fillId="0" borderId="14" applyNumberFormat="0" applyAlignment="0">
      <alignment horizontal="center" vertical="center"/>
    </xf>
    <xf numFmtId="3" fontId="66" fillId="0" borderId="14" applyNumberFormat="0" applyAlignment="0">
      <alignment horizontal="center" vertical="center"/>
    </xf>
    <xf numFmtId="3" fontId="60" fillId="0" borderId="14" applyNumberFormat="0" applyAlignment="0">
      <alignment horizontal="center" vertical="center"/>
    </xf>
    <xf numFmtId="38" fontId="28" fillId="0" borderId="0" applyFill="0" applyBorder="0" applyAlignment="0" applyProtection="0"/>
    <xf numFmtId="40" fontId="28" fillId="0" borderId="0" applyFill="0" applyBorder="0" applyAlignment="0" applyProtection="0"/>
    <xf numFmtId="0" fontId="67" fillId="0" borderId="15"/>
    <xf numFmtId="188" fontId="68" fillId="0" borderId="16"/>
    <xf numFmtId="203" fontId="28" fillId="0" borderId="0" applyFill="0" applyBorder="0" applyAlignment="0" applyProtection="0"/>
    <xf numFmtId="178" fontId="28" fillId="0" borderId="0" applyFill="0" applyBorder="0" applyAlignment="0" applyProtection="0"/>
    <xf numFmtId="204" fontId="28" fillId="0" borderId="0" applyFill="0" applyBorder="0" applyAlignment="0" applyProtection="0"/>
    <xf numFmtId="205" fontId="28" fillId="0" borderId="0" applyFill="0" applyBorder="0" applyAlignment="0" applyProtection="0"/>
    <xf numFmtId="0" fontId="28" fillId="0" borderId="0" applyNumberFormat="0" applyFill="0" applyAlignment="0"/>
    <xf numFmtId="0" fontId="26" fillId="0" borderId="0" applyNumberFormat="0" applyFont="0" applyFill="0" applyAlignment="0"/>
    <xf numFmtId="0" fontId="26" fillId="0" borderId="0" applyNumberFormat="0" applyFont="0" applyFill="0" applyAlignment="0"/>
    <xf numFmtId="0" fontId="28" fillId="0" borderId="0" applyNumberFormat="0" applyFill="0" applyAlignment="0"/>
    <xf numFmtId="0" fontId="26" fillId="0" borderId="0" applyNumberFormat="0" applyFont="0" applyFill="0" applyAlignment="0"/>
    <xf numFmtId="0" fontId="26" fillId="0" borderId="0" applyNumberFormat="0" applyFont="0" applyFill="0" applyAlignment="0"/>
    <xf numFmtId="0" fontId="28" fillId="0" borderId="0" applyNumberFormat="0" applyFill="0" applyAlignment="0"/>
    <xf numFmtId="0" fontId="26" fillId="0" borderId="0" applyNumberFormat="0" applyFont="0" applyFill="0" applyAlignment="0"/>
    <xf numFmtId="0" fontId="28" fillId="0" borderId="0" applyNumberFormat="0" applyFill="0" applyAlignment="0"/>
    <xf numFmtId="0" fontId="24" fillId="0" borderId="0" applyNumberFormat="0" applyFill="0" applyAlignment="0"/>
    <xf numFmtId="0" fontId="24" fillId="0" borderId="0"/>
    <xf numFmtId="0" fontId="20" fillId="0" borderId="0" applyNumberFormat="0" applyFill="0" applyAlignment="0"/>
    <xf numFmtId="0" fontId="28" fillId="0" borderId="0" applyNumberFormat="0" applyFill="0" applyAlignment="0"/>
    <xf numFmtId="0" fontId="28" fillId="0" borderId="0" applyNumberFormat="0" applyFill="0" applyAlignment="0"/>
    <xf numFmtId="0" fontId="28" fillId="0" borderId="0" applyNumberFormat="0" applyFill="0" applyAlignment="0"/>
    <xf numFmtId="0" fontId="28" fillId="0" borderId="0" applyNumberFormat="0" applyFill="0" applyAlignment="0"/>
    <xf numFmtId="0" fontId="26" fillId="0" borderId="0" applyNumberFormat="0" applyFont="0" applyFill="0" applyAlignment="0"/>
    <xf numFmtId="0" fontId="26" fillId="0" borderId="0" applyNumberFormat="0" applyFont="0" applyFill="0" applyAlignment="0"/>
    <xf numFmtId="0" fontId="20" fillId="0" borderId="0" applyNumberFormat="0" applyFill="0" applyAlignment="0"/>
    <xf numFmtId="0" fontId="28" fillId="0" borderId="0" applyNumberFormat="0" applyFill="0" applyAlignment="0"/>
    <xf numFmtId="0" fontId="69" fillId="13" borderId="0" applyNumberFormat="0" applyBorder="0" applyAlignment="0" applyProtection="0"/>
    <xf numFmtId="0" fontId="23" fillId="0" borderId="0"/>
    <xf numFmtId="0" fontId="23" fillId="0" borderId="0"/>
    <xf numFmtId="37" fontId="70" fillId="0" borderId="0"/>
    <xf numFmtId="37" fontId="70" fillId="0" borderId="0"/>
    <xf numFmtId="0" fontId="28" fillId="0" borderId="0" applyNumberFormat="0" applyFill="0" applyBorder="0" applyAlignment="0"/>
    <xf numFmtId="206" fontId="25" fillId="0" borderId="0"/>
    <xf numFmtId="0" fontId="20" fillId="0" borderId="0"/>
    <xf numFmtId="207" fontId="71" fillId="0" borderId="0"/>
    <xf numFmtId="207" fontId="71" fillId="0" borderId="0"/>
    <xf numFmtId="0" fontId="72" fillId="0" borderId="0"/>
    <xf numFmtId="0" fontId="22" fillId="0" borderId="0"/>
    <xf numFmtId="0" fontId="22" fillId="0" borderId="0"/>
    <xf numFmtId="0" fontId="73" fillId="0" borderId="0"/>
    <xf numFmtId="0" fontId="22" fillId="0" borderId="0"/>
    <xf numFmtId="0" fontId="21" fillId="0" borderId="0"/>
    <xf numFmtId="0" fontId="51" fillId="0" borderId="0"/>
    <xf numFmtId="0" fontId="48" fillId="0" borderId="0"/>
    <xf numFmtId="0" fontId="48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20" fillId="0" borderId="0"/>
    <xf numFmtId="0" fontId="28" fillId="0" borderId="0"/>
    <xf numFmtId="0" fontId="24" fillId="0" borderId="0"/>
    <xf numFmtId="0" fontId="74" fillId="0" borderId="0"/>
    <xf numFmtId="0" fontId="25" fillId="0" borderId="0"/>
    <xf numFmtId="0" fontId="25" fillId="0" borderId="0"/>
    <xf numFmtId="0" fontId="25" fillId="0" borderId="0"/>
    <xf numFmtId="0" fontId="96" fillId="0" borderId="0"/>
    <xf numFmtId="0" fontId="28" fillId="0" borderId="0"/>
    <xf numFmtId="0" fontId="98" fillId="0" borderId="0"/>
    <xf numFmtId="0" fontId="20" fillId="0" borderId="0"/>
    <xf numFmtId="0" fontId="2" fillId="0" borderId="0"/>
    <xf numFmtId="0" fontId="20" fillId="0" borderId="0"/>
    <xf numFmtId="0" fontId="97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75" fillId="0" borderId="0"/>
    <xf numFmtId="0" fontId="24" fillId="0" borderId="0"/>
    <xf numFmtId="0" fontId="25" fillId="0" borderId="0"/>
    <xf numFmtId="0" fontId="25" fillId="8" borderId="17" applyNumberFormat="0" applyFont="0" applyAlignment="0" applyProtection="0"/>
    <xf numFmtId="0" fontId="48" fillId="8" borderId="17" applyNumberFormat="0" applyFont="0" applyAlignment="0" applyProtection="0"/>
    <xf numFmtId="3" fontId="28" fillId="0" borderId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Fill="0" applyBorder="0" applyAlignment="0" applyProtection="0"/>
    <xf numFmtId="0" fontId="23" fillId="0" borderId="0"/>
    <xf numFmtId="0" fontId="76" fillId="4" borderId="18" applyNumberFormat="0" applyAlignment="0" applyProtection="0"/>
    <xf numFmtId="0" fontId="4" fillId="22" borderId="0"/>
    <xf numFmtId="9" fontId="96" fillId="0" borderId="0" applyFont="0" applyFill="0" applyBorder="0" applyAlignment="0" applyProtection="0"/>
    <xf numFmtId="184" fontId="28" fillId="0" borderId="0" applyFill="0" applyBorder="0" applyAlignment="0" applyProtection="0"/>
    <xf numFmtId="208" fontId="28" fillId="0" borderId="0" applyFill="0" applyBorder="0" applyAlignment="0" applyProtection="0"/>
    <xf numFmtId="10" fontId="28" fillId="0" borderId="0" applyFill="0" applyBorder="0" applyAlignment="0" applyProtection="0"/>
    <xf numFmtId="9" fontId="28" fillId="0" borderId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ill="0" applyBorder="0" applyAlignment="0" applyProtection="0"/>
    <xf numFmtId="9" fontId="7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185" fontId="20" fillId="0" borderId="0" applyFill="0" applyBorder="0" applyAlignment="0"/>
    <xf numFmtId="181" fontId="20" fillId="0" borderId="0" applyFill="0" applyBorder="0" applyAlignment="0"/>
    <xf numFmtId="185" fontId="20" fillId="0" borderId="0" applyFill="0" applyBorder="0" applyAlignment="0"/>
    <xf numFmtId="186" fontId="20" fillId="0" borderId="0" applyFill="0" applyBorder="0" applyAlignment="0"/>
    <xf numFmtId="181" fontId="20" fillId="0" borderId="0" applyFill="0" applyBorder="0" applyAlignment="0"/>
    <xf numFmtId="0" fontId="26" fillId="0" borderId="0"/>
    <xf numFmtId="0" fontId="28" fillId="0" borderId="0" applyNumberFormat="0" applyFill="0" applyBorder="0" applyAlignment="0" applyProtection="0"/>
    <xf numFmtId="0" fontId="77" fillId="0" borderId="15">
      <alignment horizontal="center"/>
    </xf>
    <xf numFmtId="0" fontId="67" fillId="0" borderId="0"/>
    <xf numFmtId="209" fontId="48" fillId="0" borderId="19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11" fontId="25" fillId="0" borderId="19">
      <alignment horizontal="right" vertical="center"/>
    </xf>
    <xf numFmtId="212" fontId="25" fillId="0" borderId="20">
      <alignment horizontal="right" vertical="center"/>
    </xf>
    <xf numFmtId="211" fontId="25" fillId="0" borderId="19">
      <alignment horizontal="right" vertical="center"/>
    </xf>
    <xf numFmtId="211" fontId="25" fillId="0" borderId="19">
      <alignment horizontal="right" vertical="center"/>
    </xf>
    <xf numFmtId="211" fontId="25" fillId="0" borderId="19">
      <alignment horizontal="right" vertical="center"/>
    </xf>
    <xf numFmtId="211" fontId="25" fillId="0" borderId="19">
      <alignment horizontal="right" vertical="center"/>
    </xf>
    <xf numFmtId="210" fontId="48" fillId="0" borderId="20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09" fontId="48" fillId="0" borderId="19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210" fontId="48" fillId="0" borderId="20">
      <alignment horizontal="right" vertical="center"/>
    </xf>
    <xf numFmtId="0" fontId="78" fillId="0" borderId="0">
      <alignment horizontal="center" vertical="center" wrapText="1"/>
    </xf>
    <xf numFmtId="49" fontId="32" fillId="0" borderId="0" applyFont="0" applyFill="0" applyBorder="0" applyProtection="0">
      <alignment horizontal="center" vertical="center" wrapText="1" shrinkToFit="1"/>
    </xf>
    <xf numFmtId="49" fontId="52" fillId="0" borderId="0" applyFill="0" applyBorder="0" applyAlignment="0"/>
    <xf numFmtId="213" fontId="20" fillId="0" borderId="0" applyFill="0" applyBorder="0" applyAlignment="0"/>
    <xf numFmtId="214" fontId="20" fillId="0" borderId="0" applyFill="0" applyBorder="0" applyAlignment="0"/>
    <xf numFmtId="49" fontId="32" fillId="0" borderId="0" applyFont="0" applyFill="0" applyBorder="0" applyProtection="0">
      <alignment horizontal="center" vertical="center" wrapText="1" shrinkToFit="1"/>
    </xf>
    <xf numFmtId="215" fontId="48" fillId="0" borderId="19">
      <alignment horizontal="center"/>
    </xf>
    <xf numFmtId="188" fontId="79" fillId="0" borderId="0">
      <alignment horizontal="centerContinuous"/>
      <protection locked="0"/>
    </xf>
    <xf numFmtId="0" fontId="80" fillId="0" borderId="21"/>
    <xf numFmtId="0" fontId="67" fillId="0" borderId="0" applyNumberFormat="0" applyFill="0" applyBorder="0" applyAlignment="0" applyProtection="0"/>
    <xf numFmtId="3" fontId="81" fillId="0" borderId="22" applyNumberFormat="0" applyBorder="0" applyAlignment="0"/>
    <xf numFmtId="0" fontId="82" fillId="0" borderId="0" applyNumberFormat="0" applyFill="0" applyBorder="0" applyAlignment="0" applyProtection="0"/>
    <xf numFmtId="3" fontId="30" fillId="0" borderId="14" applyNumberFormat="0" applyAlignment="0">
      <alignment horizontal="center" vertical="center"/>
    </xf>
    <xf numFmtId="3" fontId="83" fillId="0" borderId="3" applyNumberFormat="0" applyAlignment="0">
      <alignment horizontal="left" wrapText="1"/>
    </xf>
    <xf numFmtId="3" fontId="30" fillId="0" borderId="14" applyNumberFormat="0" applyAlignment="0">
      <alignment horizontal="center" vertical="center"/>
    </xf>
    <xf numFmtId="0" fontId="20" fillId="0" borderId="23" applyNumberFormat="0" applyFont="0" applyFill="0" applyAlignment="0" applyProtection="0"/>
    <xf numFmtId="214" fontId="48" fillId="0" borderId="0"/>
    <xf numFmtId="216" fontId="48" fillId="0" borderId="4"/>
    <xf numFmtId="0" fontId="71" fillId="0" borderId="0"/>
    <xf numFmtId="0" fontId="71" fillId="0" borderId="0"/>
    <xf numFmtId="180" fontId="84" fillId="23" borderId="24">
      <alignment vertical="top"/>
    </xf>
    <xf numFmtId="0" fontId="32" fillId="24" borderId="4">
      <alignment horizontal="left" vertical="center"/>
    </xf>
    <xf numFmtId="175" fontId="85" fillId="21" borderId="24"/>
    <xf numFmtId="180" fontId="60" fillId="0" borderId="24">
      <alignment horizontal="left" vertical="top"/>
    </xf>
    <xf numFmtId="0" fontId="86" fillId="22" borderId="0">
      <alignment horizontal="left" vertical="center"/>
    </xf>
    <xf numFmtId="180" fontId="87" fillId="0" borderId="25">
      <alignment horizontal="left" vertical="top"/>
    </xf>
    <xf numFmtId="0" fontId="88" fillId="0" borderId="25">
      <alignment horizontal="left" vertical="center"/>
    </xf>
    <xf numFmtId="217" fontId="28" fillId="0" borderId="0" applyFill="0" applyBorder="0" applyAlignment="0" applyProtection="0"/>
    <xf numFmtId="218" fontId="28" fillId="0" borderId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219" fontId="28" fillId="0" borderId="0" applyFill="0" applyBorder="0" applyAlignment="0" applyProtection="0"/>
    <xf numFmtId="220" fontId="28" fillId="0" borderId="0" applyFill="0" applyBorder="0" applyAlignment="0" applyProtection="0"/>
    <xf numFmtId="0" fontId="91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" fillId="0" borderId="0">
      <alignment vertical="center"/>
    </xf>
    <xf numFmtId="40" fontId="92" fillId="0" borderId="0" applyFont="0" applyFill="0" applyBorder="0" applyAlignment="0" applyProtection="0"/>
    <xf numFmtId="38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9" fontId="28" fillId="0" borderId="0" applyFill="0" applyBorder="0" applyAlignment="0" applyProtection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21" fontId="72" fillId="0" borderId="0" applyFont="0" applyFill="0" applyBorder="0" applyAlignment="0" applyProtection="0"/>
    <xf numFmtId="222" fontId="72" fillId="0" borderId="0" applyFont="0" applyFill="0" applyBorder="0" applyAlignment="0" applyProtection="0"/>
    <xf numFmtId="0" fontId="94" fillId="0" borderId="0"/>
    <xf numFmtId="0" fontId="26" fillId="0" borderId="0"/>
    <xf numFmtId="173" fontId="28" fillId="0" borderId="0" applyFill="0" applyBorder="0" applyAlignment="0" applyProtection="0"/>
    <xf numFmtId="174" fontId="28" fillId="0" borderId="0" applyFill="0" applyBorder="0" applyAlignment="0" applyProtection="0"/>
    <xf numFmtId="179" fontId="28" fillId="0" borderId="0" applyFill="0" applyBorder="0" applyAlignment="0" applyProtection="0"/>
    <xf numFmtId="178" fontId="28" fillId="0" borderId="0" applyFill="0" applyBorder="0" applyAlignment="0" applyProtection="0"/>
    <xf numFmtId="0" fontId="95" fillId="0" borderId="0"/>
    <xf numFmtId="223" fontId="28" fillId="0" borderId="0" applyFill="0" applyBorder="0" applyAlignment="0" applyProtection="0"/>
    <xf numFmtId="175" fontId="28" fillId="0" borderId="0" applyFill="0" applyBorder="0" applyAlignment="0" applyProtection="0"/>
    <xf numFmtId="185" fontId="28" fillId="0" borderId="0" applyFill="0" applyBorder="0" applyAlignment="0" applyProtection="0"/>
    <xf numFmtId="220" fontId="28" fillId="0" borderId="0" applyFill="0" applyBorder="0" applyAlignment="0" applyProtection="0"/>
    <xf numFmtId="219" fontId="28" fillId="0" borderId="0" applyFill="0" applyBorder="0" applyAlignment="0" applyProtection="0"/>
  </cellStyleXfs>
  <cellXfs count="427">
    <xf numFmtId="0" fontId="0" fillId="0" borderId="0" xfId="0"/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99" fillId="0" borderId="0" xfId="0" applyFont="1"/>
    <xf numFmtId="0" fontId="0" fillId="0" borderId="0" xfId="0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101" fillId="0" borderId="5" xfId="0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101" fillId="0" borderId="5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" fillId="25" borderId="27" xfId="0" applyFont="1" applyFill="1" applyBorder="1" applyAlignment="1">
      <alignment horizontal="center" vertical="center" wrapText="1"/>
    </xf>
    <xf numFmtId="0" fontId="1" fillId="25" borderId="28" xfId="0" applyFont="1" applyFill="1" applyBorder="1" applyAlignment="1">
      <alignment horizontal="center" vertical="center" wrapText="1"/>
    </xf>
    <xf numFmtId="0" fontId="1" fillId="25" borderId="29" xfId="0" applyFont="1" applyFill="1" applyBorder="1" applyAlignment="1">
      <alignment horizontal="center" vertical="center" wrapText="1"/>
    </xf>
    <xf numFmtId="0" fontId="100" fillId="0" borderId="5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wrapText="1"/>
    </xf>
    <xf numFmtId="0" fontId="102" fillId="0" borderId="0" xfId="0" applyFont="1"/>
    <xf numFmtId="0" fontId="1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4" fillId="26" borderId="5" xfId="0" applyFont="1" applyFill="1" applyBorder="1" applyAlignment="1">
      <alignment horizontal="center" vertical="center" wrapText="1"/>
    </xf>
    <xf numFmtId="0" fontId="104" fillId="26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" xfId="0" applyBorder="1"/>
    <xf numFmtId="0" fontId="104" fillId="0" borderId="31" xfId="0" applyFont="1" applyBorder="1"/>
    <xf numFmtId="0" fontId="104" fillId="0" borderId="5" xfId="0" applyFont="1" applyBorder="1" applyAlignment="1">
      <alignment horizontal="center" vertical="center"/>
    </xf>
    <xf numFmtId="0" fontId="104" fillId="26" borderId="5" xfId="0" applyFont="1" applyFill="1" applyBorder="1"/>
    <xf numFmtId="0" fontId="104" fillId="26" borderId="5" xfId="0" applyFont="1" applyFill="1" applyBorder="1" applyAlignment="1">
      <alignment wrapText="1"/>
    </xf>
    <xf numFmtId="0" fontId="103" fillId="26" borderId="5" xfId="0" applyFont="1" applyFill="1" applyBorder="1"/>
    <xf numFmtId="0" fontId="104" fillId="26" borderId="5" xfId="0" applyFont="1" applyFill="1" applyBorder="1" applyAlignment="1">
      <alignment horizontal="center" vertical="center"/>
    </xf>
    <xf numFmtId="3" fontId="104" fillId="0" borderId="5" xfId="737" applyNumberFormat="1" applyFont="1" applyFill="1" applyBorder="1" applyAlignment="1">
      <alignment vertical="center" wrapText="1"/>
    </xf>
    <xf numFmtId="0" fontId="104" fillId="0" borderId="5" xfId="737" applyFont="1" applyFill="1" applyBorder="1" applyAlignment="1">
      <alignment horizontal="center" vertical="center"/>
    </xf>
    <xf numFmtId="3" fontId="105" fillId="0" borderId="5" xfId="0" applyNumberFormat="1" applyFont="1" applyFill="1" applyBorder="1" applyAlignment="1">
      <alignment horizontal="center" vertical="top" wrapText="1"/>
    </xf>
    <xf numFmtId="3" fontId="105" fillId="0" borderId="5" xfId="0" applyNumberFormat="1" applyFont="1" applyBorder="1" applyAlignment="1">
      <alignment horizontal="center"/>
    </xf>
    <xf numFmtId="3" fontId="105" fillId="0" borderId="5" xfId="737" applyNumberFormat="1" applyFont="1" applyFill="1" applyBorder="1" applyAlignment="1">
      <alignment horizontal="center" vertical="center"/>
    </xf>
    <xf numFmtId="0" fontId="104" fillId="26" borderId="5" xfId="0" applyFont="1" applyFill="1" applyBorder="1" applyAlignment="1">
      <alignment vertical="center" wrapText="1"/>
    </xf>
    <xf numFmtId="0" fontId="104" fillId="0" borderId="5" xfId="0" applyFont="1" applyBorder="1" applyAlignment="1">
      <alignment vertical="center"/>
    </xf>
    <xf numFmtId="3" fontId="100" fillId="0" borderId="5" xfId="0" applyNumberFormat="1" applyFont="1" applyFill="1" applyBorder="1" applyAlignment="1">
      <alignment horizontal="center" vertical="center" wrapText="1"/>
    </xf>
    <xf numFmtId="3" fontId="10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top" wrapText="1"/>
    </xf>
    <xf numFmtId="0" fontId="108" fillId="26" borderId="0" xfId="0" applyFont="1" applyFill="1" applyBorder="1" applyAlignment="1">
      <alignment vertical="center" wrapText="1"/>
    </xf>
    <xf numFmtId="0" fontId="108" fillId="26" borderId="5" xfId="0" applyFont="1" applyFill="1" applyBorder="1" applyAlignment="1">
      <alignment vertical="center" wrapText="1"/>
    </xf>
    <xf numFmtId="0" fontId="110" fillId="0" borderId="5" xfId="0" applyFont="1" applyFill="1" applyBorder="1" applyAlignment="1">
      <alignment horizontal="center" vertical="center" wrapText="1"/>
    </xf>
    <xf numFmtId="0" fontId="99" fillId="0" borderId="5" xfId="0" applyFont="1" applyBorder="1" applyAlignment="1">
      <alignment vertical="center"/>
    </xf>
    <xf numFmtId="0" fontId="99" fillId="0" borderId="5" xfId="0" applyFont="1" applyBorder="1" applyAlignment="1">
      <alignment vertical="center" wrapText="1"/>
    </xf>
    <xf numFmtId="0" fontId="0" fillId="0" borderId="30" xfId="0" applyBorder="1"/>
    <xf numFmtId="0" fontId="4" fillId="0" borderId="35" xfId="0" applyFont="1" applyFill="1" applyBorder="1" applyAlignment="1">
      <alignment horizontal="center" vertical="center" wrapText="1"/>
    </xf>
    <xf numFmtId="0" fontId="104" fillId="26" borderId="36" xfId="0" applyFont="1" applyFill="1" applyBorder="1" applyAlignment="1">
      <alignment horizontal="left" vertical="center" wrapText="1"/>
    </xf>
    <xf numFmtId="0" fontId="104" fillId="26" borderId="36" xfId="0" applyFont="1" applyFill="1" applyBorder="1" applyAlignment="1">
      <alignment horizontal="center" vertical="center" wrapText="1"/>
    </xf>
    <xf numFmtId="0" fontId="0" fillId="0" borderId="37" xfId="0" applyBorder="1"/>
    <xf numFmtId="0" fontId="0" fillId="0" borderId="38" xfId="0" applyBorder="1" applyAlignment="1"/>
    <xf numFmtId="0" fontId="0" fillId="0" borderId="0" xfId="0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left"/>
    </xf>
    <xf numFmtId="0" fontId="0" fillId="0" borderId="0" xfId="0" applyBorder="1" applyAlignment="1"/>
    <xf numFmtId="0" fontId="0" fillId="0" borderId="36" xfId="0" applyBorder="1"/>
    <xf numFmtId="0" fontId="2" fillId="0" borderId="0" xfId="0" applyFont="1" applyAlignment="1">
      <alignment horizontal="left"/>
    </xf>
    <xf numFmtId="0" fontId="104" fillId="0" borderId="0" xfId="0" applyFont="1"/>
    <xf numFmtId="0" fontId="104" fillId="0" borderId="5" xfId="0" applyFont="1" applyBorder="1"/>
    <xf numFmtId="0" fontId="104" fillId="0" borderId="30" xfId="0" applyFont="1" applyBorder="1"/>
    <xf numFmtId="0" fontId="104" fillId="27" borderId="5" xfId="0" applyFont="1" applyFill="1" applyBorder="1"/>
    <xf numFmtId="0" fontId="104" fillId="0" borderId="5" xfId="0" applyFont="1" applyBorder="1" applyAlignment="1"/>
    <xf numFmtId="0" fontId="104" fillId="0" borderId="30" xfId="0" applyFont="1" applyBorder="1" applyAlignment="1">
      <alignment horizontal="left"/>
    </xf>
    <xf numFmtId="0" fontId="104" fillId="0" borderId="30" xfId="0" applyFont="1" applyBorder="1" applyAlignment="1"/>
    <xf numFmtId="0" fontId="104" fillId="26" borderId="30" xfId="0" applyFont="1" applyFill="1" applyBorder="1"/>
    <xf numFmtId="0" fontId="104" fillId="26" borderId="0" xfId="0" applyFont="1" applyFill="1"/>
    <xf numFmtId="0" fontId="111" fillId="0" borderId="0" xfId="0" applyFont="1" applyAlignment="1">
      <alignment horizontal="center"/>
    </xf>
    <xf numFmtId="3" fontId="109" fillId="0" borderId="5" xfId="0" applyNumberFormat="1" applyFont="1" applyFill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12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/>
    <xf numFmtId="0" fontId="2" fillId="26" borderId="5" xfId="0" applyFont="1" applyFill="1" applyBorder="1" applyAlignment="1">
      <alignment horizontal="left"/>
    </xf>
    <xf numFmtId="0" fontId="106" fillId="0" borderId="5" xfId="0" applyFont="1" applyBorder="1" applyAlignment="1">
      <alignment horizontal="center" vertical="center"/>
    </xf>
    <xf numFmtId="166" fontId="106" fillId="0" borderId="5" xfId="0" applyNumberFormat="1" applyFont="1" applyBorder="1" applyAlignment="1">
      <alignment horizontal="center" vertical="center"/>
    </xf>
    <xf numFmtId="9" fontId="106" fillId="0" borderId="5" xfId="0" applyNumberFormat="1" applyFont="1" applyBorder="1" applyAlignment="1">
      <alignment horizontal="center" vertical="center"/>
    </xf>
    <xf numFmtId="0" fontId="104" fillId="0" borderId="5" xfId="0" applyFont="1" applyBorder="1" applyAlignment="1">
      <alignment horizontal="center"/>
    </xf>
    <xf numFmtId="0" fontId="104" fillId="27" borderId="5" xfId="0" applyFont="1" applyFill="1" applyBorder="1" applyAlignment="1">
      <alignment horizontal="center"/>
    </xf>
    <xf numFmtId="0" fontId="104" fillId="27" borderId="5" xfId="0" applyFont="1" applyFill="1" applyBorder="1" applyAlignment="1">
      <alignment horizontal="center" vertical="center" wrapText="1"/>
    </xf>
    <xf numFmtId="0" fontId="104" fillId="0" borderId="26" xfId="0" applyFont="1" applyBorder="1" applyAlignment="1">
      <alignment horizontal="center"/>
    </xf>
    <xf numFmtId="0" fontId="104" fillId="0" borderId="26" xfId="0" quotePrefix="1" applyFont="1" applyBorder="1" applyAlignment="1">
      <alignment horizontal="center" vertical="center"/>
    </xf>
    <xf numFmtId="0" fontId="104" fillId="26" borderId="26" xfId="0" applyFont="1" applyFill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104" fillId="28" borderId="5" xfId="0" applyFont="1" applyFill="1" applyBorder="1" applyAlignment="1">
      <alignment horizontal="center"/>
    </xf>
    <xf numFmtId="0" fontId="104" fillId="28" borderId="5" xfId="0" applyFont="1" applyFill="1" applyBorder="1" applyAlignment="1">
      <alignment horizontal="center" vertical="center" wrapText="1"/>
    </xf>
    <xf numFmtId="0" fontId="104" fillId="28" borderId="5" xfId="0" applyFont="1" applyFill="1" applyBorder="1"/>
    <xf numFmtId="0" fontId="104" fillId="0" borderId="30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99" fillId="0" borderId="5" xfId="0" applyFont="1" applyBorder="1" applyAlignment="1">
      <alignment horizontal="center" vertical="center"/>
    </xf>
    <xf numFmtId="0" fontId="99" fillId="0" borderId="5" xfId="0" applyFont="1" applyBorder="1" applyAlignment="1">
      <alignment horizontal="center"/>
    </xf>
    <xf numFmtId="0" fontId="99" fillId="27" borderId="5" xfId="0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justify" vertical="top" wrapText="1"/>
    </xf>
    <xf numFmtId="0" fontId="99" fillId="28" borderId="5" xfId="0" applyFont="1" applyFill="1" applyBorder="1" applyAlignment="1">
      <alignment horizontal="center"/>
    </xf>
    <xf numFmtId="0" fontId="0" fillId="0" borderId="5" xfId="0" applyBorder="1" applyAlignment="1">
      <alignment horizontal="justify" vertical="center"/>
    </xf>
    <xf numFmtId="0" fontId="104" fillId="26" borderId="37" xfId="0" applyFont="1" applyFill="1" applyBorder="1" applyAlignment="1">
      <alignment vertical="center" wrapText="1"/>
    </xf>
    <xf numFmtId="0" fontId="107" fillId="0" borderId="30" xfId="0" applyFont="1" applyBorder="1" applyAlignment="1">
      <alignment horizontal="center" vertical="center" wrapText="1"/>
    </xf>
    <xf numFmtId="0" fontId="104" fillId="0" borderId="39" xfId="0" applyFont="1" applyBorder="1"/>
    <xf numFmtId="0" fontId="104" fillId="0" borderId="0" xfId="0" applyFont="1" applyBorder="1" applyAlignment="1"/>
    <xf numFmtId="0" fontId="104" fillId="0" borderId="0" xfId="0" applyFont="1" applyBorder="1"/>
    <xf numFmtId="0" fontId="15" fillId="0" borderId="4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justify" vertical="center" wrapText="1"/>
    </xf>
    <xf numFmtId="0" fontId="107" fillId="0" borderId="40" xfId="0" applyFont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top" wrapText="1"/>
    </xf>
    <xf numFmtId="0" fontId="0" fillId="0" borderId="40" xfId="0" applyBorder="1"/>
    <xf numFmtId="0" fontId="104" fillId="0" borderId="40" xfId="0" applyFont="1" applyBorder="1" applyAlignment="1"/>
    <xf numFmtId="0" fontId="104" fillId="0" borderId="40" xfId="0" applyFont="1" applyBorder="1"/>
    <xf numFmtId="0" fontId="104" fillId="0" borderId="41" xfId="0" applyFont="1" applyBorder="1" applyAlignment="1">
      <alignment horizontal="left"/>
    </xf>
    <xf numFmtId="0" fontId="104" fillId="26" borderId="0" xfId="0" applyFont="1" applyFill="1" applyBorder="1"/>
    <xf numFmtId="0" fontId="113" fillId="0" borderId="5" xfId="0" applyFont="1" applyBorder="1" applyAlignment="1">
      <alignment horizontal="center"/>
    </xf>
    <xf numFmtId="0" fontId="106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106" fillId="26" borderId="5" xfId="0" applyFont="1" applyFill="1" applyBorder="1" applyAlignment="1">
      <alignment horizontal="center" vertical="center" wrapText="1"/>
    </xf>
    <xf numFmtId="0" fontId="106" fillId="0" borderId="5" xfId="0" applyFont="1" applyFill="1" applyBorder="1" applyAlignment="1">
      <alignment horizontal="center" vertical="center" wrapText="1"/>
    </xf>
    <xf numFmtId="0" fontId="106" fillId="26" borderId="36" xfId="0" applyFont="1" applyFill="1" applyBorder="1" applyAlignment="1">
      <alignment horizontal="center" vertical="center" wrapText="1"/>
    </xf>
    <xf numFmtId="0" fontId="104" fillId="0" borderId="26" xfId="0" applyFont="1" applyBorder="1" applyAlignment="1">
      <alignment horizontal="center" vertical="center"/>
    </xf>
    <xf numFmtId="0" fontId="104" fillId="0" borderId="35" xfId="0" applyFont="1" applyBorder="1" applyAlignment="1">
      <alignment horizontal="center" vertical="center"/>
    </xf>
    <xf numFmtId="0" fontId="104" fillId="26" borderId="5" xfId="0" applyFont="1" applyFill="1" applyBorder="1" applyAlignment="1">
      <alignment horizontal="center" vertical="center" wrapText="1"/>
    </xf>
    <xf numFmtId="0" fontId="104" fillId="0" borderId="36" xfId="0" applyFont="1" applyBorder="1" applyAlignment="1">
      <alignment horizontal="left"/>
    </xf>
    <xf numFmtId="0" fontId="99" fillId="0" borderId="0" xfId="0" applyFont="1" applyAlignment="1">
      <alignment horizontal="center" vertical="center"/>
    </xf>
    <xf numFmtId="0" fontId="99" fillId="0" borderId="5" xfId="0" applyFont="1" applyBorder="1" applyAlignment="1">
      <alignment horizontal="center" vertical="center"/>
    </xf>
    <xf numFmtId="0" fontId="2" fillId="0" borderId="36" xfId="0" applyFont="1" applyBorder="1" applyAlignment="1"/>
    <xf numFmtId="0" fontId="113" fillId="0" borderId="5" xfId="0" applyFont="1" applyBorder="1" applyAlignment="1">
      <alignment horizontal="center" vertical="center"/>
    </xf>
    <xf numFmtId="0" fontId="104" fillId="0" borderId="36" xfId="0" applyFont="1" applyBorder="1" applyAlignment="1">
      <alignment horizontal="center"/>
    </xf>
    <xf numFmtId="0" fontId="106" fillId="0" borderId="36" xfId="0" applyFont="1" applyFill="1" applyBorder="1" applyAlignment="1">
      <alignment horizontal="center"/>
    </xf>
    <xf numFmtId="0" fontId="104" fillId="27" borderId="36" xfId="0" applyFont="1" applyFill="1" applyBorder="1" applyAlignment="1">
      <alignment horizontal="center"/>
    </xf>
    <xf numFmtId="0" fontId="104" fillId="28" borderId="36" xfId="0" applyFont="1" applyFill="1" applyBorder="1" applyAlignment="1">
      <alignment horizontal="center"/>
    </xf>
    <xf numFmtId="0" fontId="109" fillId="26" borderId="36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1" fillId="29" borderId="5" xfId="0" applyFont="1" applyFill="1" applyBorder="1" applyAlignment="1">
      <alignment horizontal="center" vertical="center" wrapText="1"/>
    </xf>
    <xf numFmtId="0" fontId="0" fillId="29" borderId="5" xfId="0" applyFill="1" applyBorder="1"/>
    <xf numFmtId="0" fontId="103" fillId="29" borderId="5" xfId="0" applyFont="1" applyFill="1" applyBorder="1"/>
    <xf numFmtId="0" fontId="1" fillId="26" borderId="30" xfId="0" applyFont="1" applyFill="1" applyBorder="1" applyAlignment="1">
      <alignment horizontal="center" vertical="center" wrapText="1"/>
    </xf>
    <xf numFmtId="0" fontId="103" fillId="29" borderId="26" xfId="0" applyFont="1" applyFill="1" applyBorder="1" applyAlignment="1">
      <alignment horizontal="center" vertical="center"/>
    </xf>
    <xf numFmtId="0" fontId="103" fillId="29" borderId="5" xfId="0" applyFont="1" applyFill="1" applyBorder="1" applyAlignment="1">
      <alignment horizontal="left" vertical="center" wrapText="1"/>
    </xf>
    <xf numFmtId="0" fontId="115" fillId="29" borderId="5" xfId="0" applyFont="1" applyFill="1" applyBorder="1" applyAlignment="1">
      <alignment horizontal="center" vertical="center" wrapText="1"/>
    </xf>
    <xf numFmtId="0" fontId="113" fillId="26" borderId="5" xfId="0" applyFont="1" applyFill="1" applyBorder="1" applyAlignment="1">
      <alignment horizontal="center" vertical="center"/>
    </xf>
    <xf numFmtId="0" fontId="103" fillId="29" borderId="28" xfId="0" applyFont="1" applyFill="1" applyBorder="1"/>
    <xf numFmtId="0" fontId="103" fillId="29" borderId="26" xfId="0" applyFont="1" applyFill="1" applyBorder="1" applyAlignment="1">
      <alignment horizontal="center"/>
    </xf>
    <xf numFmtId="0" fontId="103" fillId="29" borderId="5" xfId="0" applyFont="1" applyFill="1" applyBorder="1" applyAlignment="1">
      <alignment horizontal="left"/>
    </xf>
    <xf numFmtId="0" fontId="104" fillId="0" borderId="42" xfId="0" applyFont="1" applyBorder="1"/>
    <xf numFmtId="0" fontId="104" fillId="0" borderId="0" xfId="0" applyFont="1" applyBorder="1" applyAlignment="1">
      <alignment horizontal="left"/>
    </xf>
    <xf numFmtId="0" fontId="1" fillId="29" borderId="27" xfId="0" applyFont="1" applyFill="1" applyBorder="1" applyAlignment="1">
      <alignment horizontal="center" vertical="center" wrapText="1"/>
    </xf>
    <xf numFmtId="0" fontId="1" fillId="29" borderId="28" xfId="0" applyFont="1" applyFill="1" applyBorder="1" applyAlignment="1">
      <alignment horizontal="center" vertical="center" wrapText="1"/>
    </xf>
    <xf numFmtId="0" fontId="1" fillId="29" borderId="34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0" fillId="29" borderId="40" xfId="0" applyFill="1" applyBorder="1"/>
    <xf numFmtId="0" fontId="7" fillId="0" borderId="0" xfId="0" applyFont="1" applyFill="1" applyAlignment="1">
      <alignment vertical="center" wrapText="1"/>
    </xf>
    <xf numFmtId="0" fontId="104" fillId="26" borderId="5" xfId="0" applyFont="1" applyFill="1" applyBorder="1" applyAlignment="1">
      <alignment horizontal="center" vertical="center" wrapText="1"/>
    </xf>
    <xf numFmtId="0" fontId="1" fillId="29" borderId="26" xfId="0" applyFont="1" applyFill="1" applyBorder="1" applyAlignment="1">
      <alignment horizontal="center" vertical="center" wrapText="1"/>
    </xf>
    <xf numFmtId="0" fontId="1" fillId="29" borderId="5" xfId="0" applyFont="1" applyFill="1" applyBorder="1" applyAlignment="1">
      <alignment horizontal="center" vertical="center" wrapText="1"/>
    </xf>
    <xf numFmtId="0" fontId="1" fillId="29" borderId="3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4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166" fontId="117" fillId="0" borderId="20" xfId="593" applyNumberFormat="1" applyFont="1" applyFill="1" applyBorder="1" applyAlignment="1">
      <alignment horizontal="center" vertical="center" wrapText="1"/>
    </xf>
    <xf numFmtId="166" fontId="117" fillId="0" borderId="20" xfId="593" applyNumberFormat="1" applyFont="1" applyFill="1" applyBorder="1" applyAlignment="1">
      <alignment horizontal="center"/>
    </xf>
    <xf numFmtId="166" fontId="117" fillId="0" borderId="20" xfId="593" applyNumberFormat="1" applyFont="1" applyFill="1" applyBorder="1" applyAlignment="1">
      <alignment horizontal="center" vertical="center"/>
    </xf>
    <xf numFmtId="166" fontId="118" fillId="0" borderId="5" xfId="593" applyNumberFormat="1" applyFont="1" applyFill="1" applyBorder="1" applyAlignment="1">
      <alignment horizontal="center"/>
    </xf>
    <xf numFmtId="166" fontId="118" fillId="0" borderId="5" xfId="593" applyNumberFormat="1" applyFont="1" applyFill="1" applyBorder="1" applyAlignment="1">
      <alignment horizontal="center" vertical="center"/>
    </xf>
    <xf numFmtId="0" fontId="123" fillId="0" borderId="5" xfId="0" applyFont="1" applyFill="1" applyBorder="1" applyAlignment="1">
      <alignment horizontal="justify" vertical="top" wrapText="1"/>
    </xf>
    <xf numFmtId="0" fontId="123" fillId="0" borderId="5" xfId="0" applyFont="1" applyFill="1" applyBorder="1" applyAlignment="1">
      <alignment horizontal="center" vertical="center" wrapText="1"/>
    </xf>
    <xf numFmtId="3" fontId="122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4" fillId="0" borderId="5" xfId="0" applyFont="1" applyFill="1" applyBorder="1" applyAlignment="1">
      <alignment horizontal="center" vertical="center" wrapText="1"/>
    </xf>
    <xf numFmtId="0" fontId="123" fillId="0" borderId="26" xfId="0" applyFont="1" applyFill="1" applyBorder="1" applyAlignment="1">
      <alignment horizontal="center" vertical="center" wrapText="1"/>
    </xf>
    <xf numFmtId="1" fontId="125" fillId="0" borderId="20" xfId="779" quotePrefix="1" applyNumberFormat="1" applyFont="1" applyFill="1" applyBorder="1" applyAlignment="1">
      <alignment horizontal="right" vertical="center" wrapText="1"/>
    </xf>
    <xf numFmtId="1" fontId="120" fillId="0" borderId="20" xfId="0" applyNumberFormat="1" applyFont="1" applyFill="1" applyBorder="1" applyAlignment="1">
      <alignment horizontal="right" vertical="center"/>
    </xf>
    <xf numFmtId="1" fontId="120" fillId="0" borderId="20" xfId="0" applyNumberFormat="1" applyFont="1" applyFill="1" applyBorder="1" applyAlignment="1">
      <alignment horizontal="right"/>
    </xf>
    <xf numFmtId="1" fontId="119" fillId="0" borderId="20" xfId="0" applyNumberFormat="1" applyFont="1" applyFill="1" applyBorder="1" applyAlignment="1">
      <alignment horizontal="right" vertical="center" wrapText="1"/>
    </xf>
    <xf numFmtId="0" fontId="125" fillId="0" borderId="20" xfId="0" applyFont="1" applyFill="1" applyBorder="1" applyAlignment="1">
      <alignment horizontal="right" vertical="center" wrapText="1"/>
    </xf>
    <xf numFmtId="0" fontId="118" fillId="0" borderId="5" xfId="0" applyFont="1" applyFill="1" applyBorder="1" applyAlignment="1">
      <alignment horizontal="center"/>
    </xf>
    <xf numFmtId="0" fontId="120" fillId="0" borderId="20" xfId="0" applyFont="1" applyFill="1" applyBorder="1" applyAlignment="1">
      <alignment horizontal="right"/>
    </xf>
    <xf numFmtId="166" fontId="117" fillId="0" borderId="20" xfId="0" applyNumberFormat="1" applyFont="1" applyFill="1" applyBorder="1" applyAlignment="1">
      <alignment horizontal="right"/>
    </xf>
    <xf numFmtId="0" fontId="120" fillId="0" borderId="26" xfId="0" quotePrefix="1" applyFont="1" applyFill="1" applyBorder="1" applyAlignment="1">
      <alignment horizontal="center"/>
    </xf>
    <xf numFmtId="0" fontId="117" fillId="0" borderId="20" xfId="0" applyFont="1" applyFill="1" applyBorder="1" applyAlignment="1">
      <alignment horizontal="right"/>
    </xf>
    <xf numFmtId="0" fontId="120" fillId="0" borderId="26" xfId="0" quotePrefix="1" applyFont="1" applyFill="1" applyBorder="1" applyAlignment="1">
      <alignment horizontal="center" vertical="center"/>
    </xf>
    <xf numFmtId="0" fontId="117" fillId="0" borderId="20" xfId="0" applyFont="1" applyFill="1" applyBorder="1" applyAlignment="1">
      <alignment horizontal="right" vertical="center"/>
    </xf>
    <xf numFmtId="0" fontId="120" fillId="0" borderId="35" xfId="0" quotePrefix="1" applyFont="1" applyFill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7" fillId="0" borderId="5" xfId="0" applyFont="1" applyFill="1" applyBorder="1"/>
    <xf numFmtId="0" fontId="117" fillId="0" borderId="31" xfId="0" applyFont="1" applyFill="1" applyBorder="1" applyAlignment="1"/>
    <xf numFmtId="0" fontId="117" fillId="0" borderId="5" xfId="0" applyFont="1" applyFill="1" applyBorder="1" applyAlignment="1"/>
    <xf numFmtId="0" fontId="120" fillId="0" borderId="0" xfId="0" applyFont="1" applyFill="1"/>
    <xf numFmtId="0" fontId="117" fillId="0" borderId="5" xfId="0" applyFont="1" applyFill="1" applyBorder="1" applyAlignment="1">
      <alignment horizontal="center"/>
    </xf>
    <xf numFmtId="0" fontId="117" fillId="0" borderId="3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 wrapText="1"/>
    </xf>
    <xf numFmtId="0" fontId="118" fillId="0" borderId="5" xfId="0" applyFont="1" applyFill="1" applyBorder="1" applyAlignment="1">
      <alignment horizontal="center" vertical="center" wrapText="1"/>
    </xf>
    <xf numFmtId="3" fontId="113" fillId="26" borderId="5" xfId="0" applyNumberFormat="1" applyFont="1" applyFill="1" applyBorder="1" applyAlignment="1">
      <alignment horizontal="center" vertical="center"/>
    </xf>
    <xf numFmtId="0" fontId="113" fillId="26" borderId="5" xfId="779" quotePrefix="1" applyNumberFormat="1" applyFont="1" applyFill="1" applyBorder="1" applyAlignment="1">
      <alignment horizontal="center" vertical="center"/>
    </xf>
    <xf numFmtId="9" fontId="113" fillId="26" borderId="5" xfId="779" applyFont="1" applyFill="1" applyBorder="1" applyAlignment="1">
      <alignment horizontal="center" vertical="center"/>
    </xf>
    <xf numFmtId="3" fontId="106" fillId="0" borderId="5" xfId="0" applyNumberFormat="1" applyFont="1" applyBorder="1" applyAlignment="1">
      <alignment horizontal="center" vertical="center"/>
    </xf>
    <xf numFmtId="0" fontId="1" fillId="25" borderId="5" xfId="0" applyFont="1" applyFill="1" applyBorder="1" applyAlignment="1">
      <alignment horizontal="center" vertical="center" wrapText="1"/>
    </xf>
    <xf numFmtId="0" fontId="103" fillId="26" borderId="5" xfId="0" applyFont="1" applyFill="1" applyBorder="1" applyAlignment="1">
      <alignment horizontal="center" vertical="center"/>
    </xf>
    <xf numFmtId="0" fontId="105" fillId="0" borderId="5" xfId="0" applyFont="1" applyFill="1" applyBorder="1" applyAlignment="1">
      <alignment horizontal="center" vertical="center" wrapText="1"/>
    </xf>
    <xf numFmtId="0" fontId="106" fillId="26" borderId="5" xfId="0" applyFont="1" applyFill="1" applyBorder="1" applyAlignment="1">
      <alignment horizontal="center"/>
    </xf>
    <xf numFmtId="0" fontId="103" fillId="29" borderId="5" xfId="0" applyFont="1" applyFill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quotePrefix="1" applyFill="1" applyBorder="1" applyAlignment="1">
      <alignment horizontal="center"/>
    </xf>
    <xf numFmtId="0" fontId="0" fillId="0" borderId="5" xfId="0" quotePrefix="1" applyFill="1" applyBorder="1" applyAlignment="1">
      <alignment horizontal="center" vertical="center"/>
    </xf>
    <xf numFmtId="0" fontId="104" fillId="0" borderId="0" xfId="0" applyFont="1" applyAlignment="1">
      <alignment horizontal="center"/>
    </xf>
    <xf numFmtId="0" fontId="99" fillId="0" borderId="5" xfId="0" applyFont="1" applyBorder="1" applyAlignment="1"/>
    <xf numFmtId="0" fontId="104" fillId="26" borderId="30" xfId="0" applyFont="1" applyFill="1" applyBorder="1" applyAlignment="1">
      <alignment vertical="center" wrapText="1"/>
    </xf>
    <xf numFmtId="0" fontId="104" fillId="26" borderId="30" xfId="0" applyFont="1" applyFill="1" applyBorder="1" applyAlignment="1">
      <alignment horizontal="center" vertical="center" wrapText="1"/>
    </xf>
    <xf numFmtId="0" fontId="102" fillId="29" borderId="26" xfId="0" applyFont="1" applyFill="1" applyBorder="1" applyAlignment="1">
      <alignment horizontal="center"/>
    </xf>
    <xf numFmtId="0" fontId="99" fillId="0" borderId="5" xfId="0" applyFont="1" applyBorder="1"/>
    <xf numFmtId="0" fontId="99" fillId="0" borderId="30" xfId="0" applyFont="1" applyBorder="1"/>
    <xf numFmtId="0" fontId="99" fillId="0" borderId="26" xfId="0" applyFont="1" applyBorder="1" applyAlignment="1">
      <alignment horizontal="center"/>
    </xf>
    <xf numFmtId="0" fontId="99" fillId="0" borderId="26" xfId="0" quotePrefix="1" applyFont="1" applyBorder="1" applyAlignment="1">
      <alignment horizontal="center"/>
    </xf>
    <xf numFmtId="0" fontId="99" fillId="0" borderId="26" xfId="0" quotePrefix="1" applyFont="1" applyFill="1" applyBorder="1" applyAlignment="1">
      <alignment horizontal="center"/>
    </xf>
    <xf numFmtId="0" fontId="99" fillId="0" borderId="5" xfId="0" applyFont="1" applyBorder="1" applyAlignment="1">
      <alignment horizontal="left"/>
    </xf>
    <xf numFmtId="0" fontId="99" fillId="0" borderId="35" xfId="0" quotePrefix="1" applyFont="1" applyFill="1" applyBorder="1" applyAlignment="1">
      <alignment horizontal="center"/>
    </xf>
    <xf numFmtId="0" fontId="99" fillId="0" borderId="36" xfId="0" applyFont="1" applyBorder="1" applyAlignment="1"/>
    <xf numFmtId="0" fontId="99" fillId="0" borderId="36" xfId="0" applyFont="1" applyBorder="1"/>
    <xf numFmtId="0" fontId="99" fillId="0" borderId="37" xfId="0" applyFont="1" applyBorder="1"/>
    <xf numFmtId="0" fontId="113" fillId="0" borderId="5" xfId="0" applyNumberFormat="1" applyFont="1" applyBorder="1" applyAlignment="1">
      <alignment horizontal="center" vertical="center"/>
    </xf>
    <xf numFmtId="0" fontId="113" fillId="26" borderId="5" xfId="0" applyNumberFormat="1" applyFont="1" applyFill="1" applyBorder="1" applyAlignment="1">
      <alignment horizontal="center" vertical="center"/>
    </xf>
    <xf numFmtId="0" fontId="99" fillId="29" borderId="28" xfId="0" applyFont="1" applyFill="1" applyBorder="1"/>
    <xf numFmtId="0" fontId="99" fillId="29" borderId="5" xfId="0" applyFont="1" applyFill="1" applyBorder="1"/>
    <xf numFmtId="3" fontId="106" fillId="0" borderId="5" xfId="0" applyNumberFormat="1" applyFont="1" applyFill="1" applyBorder="1" applyAlignment="1">
      <alignment horizontal="center" vertical="top" wrapText="1"/>
    </xf>
    <xf numFmtId="3" fontId="1" fillId="27" borderId="5" xfId="0" applyNumberFormat="1" applyFont="1" applyFill="1" applyBorder="1" applyAlignment="1">
      <alignment horizontal="center" vertical="top" wrapText="1"/>
    </xf>
    <xf numFmtId="3" fontId="1" fillId="28" borderId="5" xfId="0" applyNumberFormat="1" applyFont="1" applyFill="1" applyBorder="1" applyAlignment="1">
      <alignment horizontal="center" vertical="top" wrapText="1"/>
    </xf>
    <xf numFmtId="3" fontId="106" fillId="26" borderId="5" xfId="0" applyNumberFormat="1" applyFont="1" applyFill="1" applyBorder="1" applyAlignment="1">
      <alignment horizontal="center" vertical="center" wrapText="1"/>
    </xf>
    <xf numFmtId="0" fontId="113" fillId="26" borderId="5" xfId="0" applyNumberFormat="1" applyFont="1" applyFill="1" applyBorder="1" applyAlignment="1">
      <alignment horizontal="center" vertical="center" wrapText="1"/>
    </xf>
    <xf numFmtId="9" fontId="99" fillId="0" borderId="0" xfId="779" applyFont="1"/>
    <xf numFmtId="165" fontId="1" fillId="27" borderId="5" xfId="0" applyNumberFormat="1" applyFont="1" applyFill="1" applyBorder="1" applyAlignment="1">
      <alignment horizontal="center" vertical="top" wrapText="1"/>
    </xf>
    <xf numFmtId="165" fontId="1" fillId="28" borderId="5" xfId="0" applyNumberFormat="1" applyFont="1" applyFill="1" applyBorder="1" applyAlignment="1">
      <alignment horizontal="center" vertical="top" wrapText="1"/>
    </xf>
    <xf numFmtId="0" fontId="105" fillId="0" borderId="5" xfId="0" applyFont="1" applyFill="1" applyBorder="1" applyAlignment="1">
      <alignment horizontal="center" vertical="top" wrapText="1"/>
    </xf>
    <xf numFmtId="0" fontId="99" fillId="0" borderId="30" xfId="0" applyFont="1" applyBorder="1" applyAlignment="1">
      <alignment vertical="center"/>
    </xf>
    <xf numFmtId="0" fontId="99" fillId="0" borderId="0" xfId="0" applyFont="1" applyAlignment="1">
      <alignment vertical="center"/>
    </xf>
    <xf numFmtId="0" fontId="130" fillId="27" borderId="5" xfId="0" applyFont="1" applyFill="1" applyBorder="1" applyAlignment="1">
      <alignment horizontal="center" vertical="top" wrapText="1"/>
    </xf>
    <xf numFmtId="0" fontId="130" fillId="28" borderId="5" xfId="0" applyFont="1" applyFill="1" applyBorder="1" applyAlignment="1">
      <alignment horizontal="center" vertical="top" wrapText="1"/>
    </xf>
    <xf numFmtId="0" fontId="110" fillId="0" borderId="5" xfId="0" applyFont="1" applyFill="1" applyBorder="1" applyAlignment="1">
      <alignment horizontal="center" vertical="top" wrapText="1"/>
    </xf>
    <xf numFmtId="0" fontId="113" fillId="26" borderId="5" xfId="0" applyFont="1" applyFill="1" applyBorder="1" applyAlignment="1">
      <alignment horizontal="center" vertical="center" wrapText="1"/>
    </xf>
    <xf numFmtId="0" fontId="117" fillId="0" borderId="0" xfId="0" applyFont="1" applyFill="1"/>
    <xf numFmtId="0" fontId="118" fillId="0" borderId="5" xfId="0" applyFont="1" applyFill="1" applyBorder="1"/>
    <xf numFmtId="0" fontId="117" fillId="0" borderId="5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/>
    <xf numFmtId="3" fontId="117" fillId="0" borderId="5" xfId="0" applyNumberFormat="1" applyFont="1" applyFill="1" applyBorder="1" applyAlignment="1">
      <alignment horizontal="center" vertical="center" wrapText="1"/>
    </xf>
    <xf numFmtId="166" fontId="118" fillId="0" borderId="31" xfId="593" applyNumberFormat="1" applyFont="1" applyFill="1" applyBorder="1" applyAlignment="1">
      <alignment horizontal="center" vertical="center" wrapText="1"/>
    </xf>
    <xf numFmtId="166" fontId="118" fillId="0" borderId="31" xfId="593" applyNumberFormat="1" applyFont="1" applyFill="1" applyBorder="1" applyAlignment="1">
      <alignment horizontal="center"/>
    </xf>
    <xf numFmtId="166" fontId="118" fillId="0" borderId="49" xfId="593" applyNumberFormat="1" applyFont="1" applyFill="1" applyBorder="1" applyAlignment="1">
      <alignment horizontal="center"/>
    </xf>
    <xf numFmtId="166" fontId="118" fillId="0" borderId="31" xfId="593" applyNumberFormat="1" applyFont="1" applyFill="1" applyBorder="1" applyAlignment="1">
      <alignment horizontal="center" vertical="center"/>
    </xf>
    <xf numFmtId="3" fontId="106" fillId="0" borderId="5" xfId="0" applyNumberFormat="1" applyFont="1" applyBorder="1" applyAlignment="1">
      <alignment horizontal="center" vertical="center" wrapText="1"/>
    </xf>
    <xf numFmtId="0" fontId="1" fillId="29" borderId="5" xfId="0" applyFont="1" applyFill="1" applyBorder="1" applyAlignment="1">
      <alignment horizontal="left"/>
    </xf>
    <xf numFmtId="0" fontId="99" fillId="0" borderId="52" xfId="0" quotePrefix="1" applyFont="1" applyFill="1" applyBorder="1" applyAlignment="1">
      <alignment horizontal="center"/>
    </xf>
    <xf numFmtId="0" fontId="2" fillId="0" borderId="33" xfId="0" applyFont="1" applyBorder="1" applyAlignment="1"/>
    <xf numFmtId="0" fontId="104" fillId="0" borderId="33" xfId="0" applyFont="1" applyBorder="1" applyAlignment="1">
      <alignment horizontal="center"/>
    </xf>
    <xf numFmtId="0" fontId="106" fillId="0" borderId="33" xfId="0" applyFont="1" applyFill="1" applyBorder="1" applyAlignment="1">
      <alignment horizontal="center"/>
    </xf>
    <xf numFmtId="0" fontId="104" fillId="27" borderId="33" xfId="0" applyFont="1" applyFill="1" applyBorder="1" applyAlignment="1">
      <alignment horizontal="center"/>
    </xf>
    <xf numFmtId="0" fontId="104" fillId="28" borderId="33" xfId="0" applyFont="1" applyFill="1" applyBorder="1" applyAlignment="1">
      <alignment horizontal="center"/>
    </xf>
    <xf numFmtId="0" fontId="99" fillId="0" borderId="33" xfId="0" applyFont="1" applyBorder="1" applyAlignment="1"/>
    <xf numFmtId="0" fontId="99" fillId="0" borderId="33" xfId="0" applyFont="1" applyBorder="1"/>
    <xf numFmtId="0" fontId="104" fillId="0" borderId="33" xfId="0" applyFont="1" applyBorder="1" applyAlignment="1">
      <alignment horizontal="center" vertical="center"/>
    </xf>
    <xf numFmtId="0" fontId="113" fillId="0" borderId="33" xfId="0" applyFont="1" applyBorder="1" applyAlignment="1">
      <alignment horizontal="center"/>
    </xf>
    <xf numFmtId="0" fontId="99" fillId="0" borderId="53" xfId="0" applyFont="1" applyBorder="1"/>
    <xf numFmtId="0" fontId="106" fillId="0" borderId="5" xfId="0" applyFont="1" applyBorder="1" applyAlignment="1">
      <alignment horizontal="center"/>
    </xf>
    <xf numFmtId="0" fontId="116" fillId="0" borderId="6" xfId="0" applyFont="1" applyFill="1" applyBorder="1" applyAlignment="1">
      <alignment horizontal="center" vertical="center"/>
    </xf>
    <xf numFmtId="0" fontId="116" fillId="0" borderId="0" xfId="0" applyFont="1" applyFill="1" applyBorder="1" applyAlignment="1">
      <alignment horizontal="center" vertical="center"/>
    </xf>
    <xf numFmtId="0" fontId="116" fillId="0" borderId="0" xfId="0" applyNumberFormat="1" applyFont="1" applyFill="1" applyBorder="1" applyAlignment="1">
      <alignment horizontal="center" vertical="center"/>
    </xf>
    <xf numFmtId="0" fontId="120" fillId="0" borderId="0" xfId="0" applyFont="1" applyFill="1" applyBorder="1"/>
    <xf numFmtId="0" fontId="119" fillId="0" borderId="33" xfId="0" applyFont="1" applyFill="1" applyBorder="1" applyAlignment="1">
      <alignment horizontal="center" vertical="center" wrapText="1"/>
    </xf>
    <xf numFmtId="0" fontId="126" fillId="0" borderId="32" xfId="0" applyFont="1" applyFill="1" applyBorder="1" applyAlignment="1">
      <alignment horizontal="center" vertical="center" wrapText="1"/>
    </xf>
    <xf numFmtId="0" fontId="119" fillId="0" borderId="5" xfId="0" applyNumberFormat="1" applyFont="1" applyFill="1" applyBorder="1" applyAlignment="1">
      <alignment horizontal="center" vertical="center" wrapText="1"/>
    </xf>
    <xf numFmtId="0" fontId="119" fillId="0" borderId="5" xfId="0" applyFont="1" applyFill="1" applyBorder="1" applyAlignment="1">
      <alignment horizontal="center" vertical="center" wrapText="1"/>
    </xf>
    <xf numFmtId="0" fontId="119" fillId="0" borderId="5" xfId="0" applyFont="1" applyFill="1" applyBorder="1" applyAlignment="1">
      <alignment horizontal="center" wrapText="1"/>
    </xf>
    <xf numFmtId="0" fontId="119" fillId="0" borderId="26" xfId="0" applyFont="1" applyFill="1" applyBorder="1" applyAlignment="1">
      <alignment horizontal="center" vertical="center" wrapText="1"/>
    </xf>
    <xf numFmtId="0" fontId="121" fillId="0" borderId="5" xfId="0" applyFont="1" applyFill="1" applyBorder="1" applyAlignment="1">
      <alignment horizontal="center" vertical="center" wrapText="1"/>
    </xf>
    <xf numFmtId="0" fontId="119" fillId="0" borderId="5" xfId="0" applyFont="1" applyFill="1" applyBorder="1" applyAlignment="1">
      <alignment horizontal="center" vertical="center"/>
    </xf>
    <xf numFmtId="0" fontId="119" fillId="0" borderId="5" xfId="0" applyFont="1" applyFill="1" applyBorder="1" applyAlignment="1">
      <alignment horizontal="left" vertical="center" wrapText="1"/>
    </xf>
    <xf numFmtId="0" fontId="120" fillId="0" borderId="5" xfId="0" applyFont="1" applyFill="1" applyBorder="1"/>
    <xf numFmtId="0" fontId="117" fillId="0" borderId="26" xfId="0" applyFont="1" applyFill="1" applyBorder="1" applyAlignment="1">
      <alignment horizontal="center" vertical="top" wrapText="1"/>
    </xf>
    <xf numFmtId="0" fontId="117" fillId="0" borderId="5" xfId="0" applyFont="1" applyFill="1" applyBorder="1" applyAlignment="1">
      <alignment horizontal="justify" vertical="top" wrapText="1"/>
    </xf>
    <xf numFmtId="0" fontId="117" fillId="0" borderId="5" xfId="0" applyFont="1" applyFill="1" applyBorder="1" applyAlignment="1">
      <alignment horizontal="center" vertical="top" wrapText="1"/>
    </xf>
    <xf numFmtId="166" fontId="122" fillId="0" borderId="5" xfId="593" applyNumberFormat="1" applyFont="1" applyFill="1" applyBorder="1" applyAlignment="1">
      <alignment horizontal="center" vertical="top" wrapText="1"/>
    </xf>
    <xf numFmtId="0" fontId="117" fillId="0" borderId="5" xfId="0" applyNumberFormat="1" applyFont="1" applyFill="1" applyBorder="1" applyAlignment="1">
      <alignment horizontal="center" vertical="center" wrapText="1"/>
    </xf>
    <xf numFmtId="3" fontId="120" fillId="0" borderId="5" xfId="0" applyNumberFormat="1" applyFont="1" applyFill="1" applyBorder="1"/>
    <xf numFmtId="0" fontId="117" fillId="0" borderId="26" xfId="0" applyFont="1" applyFill="1" applyBorder="1" applyAlignment="1">
      <alignment horizontal="center" vertical="center" wrapText="1"/>
    </xf>
    <xf numFmtId="0" fontId="117" fillId="0" borderId="5" xfId="0" applyFont="1" applyFill="1" applyBorder="1" applyAlignment="1">
      <alignment horizontal="justify" vertical="center" wrapText="1"/>
    </xf>
    <xf numFmtId="0" fontId="117" fillId="0" borderId="5" xfId="0" applyFont="1" applyFill="1" applyBorder="1" applyAlignment="1">
      <alignment horizontal="center" vertical="center" wrapText="1"/>
    </xf>
    <xf numFmtId="166" fontId="122" fillId="0" borderId="5" xfId="593" applyNumberFormat="1" applyFont="1" applyFill="1" applyBorder="1" applyAlignment="1">
      <alignment horizontal="center" vertical="center" wrapText="1"/>
    </xf>
    <xf numFmtId="166" fontId="119" fillId="0" borderId="5" xfId="0" applyNumberFormat="1" applyFont="1" applyFill="1" applyBorder="1" applyAlignment="1">
      <alignment horizontal="center" vertical="center" wrapText="1"/>
    </xf>
    <xf numFmtId="3" fontId="117" fillId="0" borderId="5" xfId="0" applyNumberFormat="1" applyFont="1" applyFill="1" applyBorder="1" applyAlignment="1">
      <alignment vertical="center" wrapText="1"/>
    </xf>
    <xf numFmtId="0" fontId="120" fillId="0" borderId="0" xfId="0" applyFont="1" applyFill="1" applyAlignment="1">
      <alignment vertical="center"/>
    </xf>
    <xf numFmtId="0" fontId="117" fillId="0" borderId="5" xfId="593" applyNumberFormat="1" applyFont="1" applyFill="1" applyBorder="1" applyAlignment="1">
      <alignment horizontal="center" vertical="top" wrapText="1"/>
    </xf>
    <xf numFmtId="43" fontId="119" fillId="0" borderId="5" xfId="0" applyNumberFormat="1" applyFont="1" applyFill="1" applyBorder="1" applyAlignment="1">
      <alignment horizontal="center" vertical="center" wrapText="1"/>
    </xf>
    <xf numFmtId="3" fontId="120" fillId="0" borderId="0" xfId="0" applyNumberFormat="1" applyFont="1" applyFill="1"/>
    <xf numFmtId="3" fontId="102" fillId="0" borderId="5" xfId="0" applyNumberFormat="1" applyFont="1" applyFill="1" applyBorder="1" applyAlignment="1">
      <alignment vertical="center" wrapText="1"/>
    </xf>
    <xf numFmtId="224" fontId="120" fillId="0" borderId="0" xfId="0" applyNumberFormat="1" applyFont="1" applyFill="1"/>
    <xf numFmtId="166" fontId="122" fillId="0" borderId="5" xfId="593" applyNumberFormat="1" applyFont="1" applyFill="1" applyBorder="1" applyAlignment="1">
      <alignment vertical="top" wrapText="1"/>
    </xf>
    <xf numFmtId="9" fontId="120" fillId="0" borderId="5" xfId="779" applyFont="1" applyFill="1" applyBorder="1"/>
    <xf numFmtId="9" fontId="117" fillId="0" borderId="5" xfId="779" applyFont="1" applyFill="1" applyBorder="1" applyAlignment="1">
      <alignment horizontal="center" vertical="top" wrapText="1"/>
    </xf>
    <xf numFmtId="9" fontId="122" fillId="0" borderId="5" xfId="779" applyFont="1" applyFill="1" applyBorder="1" applyAlignment="1">
      <alignment vertical="top" wrapText="1"/>
    </xf>
    <xf numFmtId="9" fontId="117" fillId="0" borderId="5" xfId="779" applyFont="1" applyFill="1" applyBorder="1" applyAlignment="1">
      <alignment horizontal="center" vertical="center" wrapText="1"/>
    </xf>
    <xf numFmtId="164" fontId="117" fillId="0" borderId="5" xfId="593" applyNumberFormat="1" applyFont="1" applyFill="1" applyBorder="1" applyAlignment="1">
      <alignment horizontal="center" vertical="center" wrapText="1"/>
    </xf>
    <xf numFmtId="166" fontId="120" fillId="0" borderId="0" xfId="593" applyNumberFormat="1" applyFont="1" applyFill="1"/>
    <xf numFmtId="166" fontId="121" fillId="0" borderId="5" xfId="593" applyNumberFormat="1" applyFont="1" applyFill="1" applyBorder="1" applyAlignment="1">
      <alignment horizontal="center" vertical="top" wrapText="1"/>
    </xf>
    <xf numFmtId="0" fontId="117" fillId="0" borderId="5" xfId="593" applyNumberFormat="1" applyFont="1" applyFill="1" applyBorder="1" applyAlignment="1">
      <alignment horizontal="center" vertical="center" wrapText="1"/>
    </xf>
    <xf numFmtId="3" fontId="121" fillId="0" borderId="5" xfId="0" applyNumberFormat="1" applyFont="1" applyFill="1" applyBorder="1" applyAlignment="1">
      <alignment horizontal="center" vertical="top" wrapText="1"/>
    </xf>
    <xf numFmtId="0" fontId="120" fillId="0" borderId="5" xfId="0" applyFont="1" applyFill="1" applyBorder="1" applyAlignment="1">
      <alignment wrapText="1"/>
    </xf>
    <xf numFmtId="43" fontId="121" fillId="0" borderId="5" xfId="593" applyNumberFormat="1" applyFont="1" applyFill="1" applyBorder="1" applyAlignment="1">
      <alignment horizontal="center" vertical="center" wrapText="1"/>
    </xf>
    <xf numFmtId="0" fontId="119" fillId="0" borderId="26" xfId="0" applyFont="1" applyFill="1" applyBorder="1" applyAlignment="1">
      <alignment horizontal="center" vertical="center"/>
    </xf>
    <xf numFmtId="0" fontId="117" fillId="0" borderId="20" xfId="0" applyFont="1" applyFill="1" applyBorder="1"/>
    <xf numFmtId="166" fontId="117" fillId="0" borderId="5" xfId="593" applyNumberFormat="1" applyFont="1" applyFill="1" applyBorder="1"/>
    <xf numFmtId="0" fontId="118" fillId="0" borderId="5" xfId="0" applyFont="1" applyFill="1" applyBorder="1" applyAlignment="1">
      <alignment horizontal="center" vertical="center"/>
    </xf>
    <xf numFmtId="0" fontId="121" fillId="0" borderId="26" xfId="0" applyFont="1" applyFill="1" applyBorder="1" applyAlignment="1">
      <alignment horizontal="center"/>
    </xf>
    <xf numFmtId="0" fontId="119" fillId="0" borderId="5" xfId="0" applyFont="1" applyFill="1" applyBorder="1"/>
    <xf numFmtId="166" fontId="120" fillId="0" borderId="5" xfId="593" applyNumberFormat="1" applyFont="1" applyFill="1" applyBorder="1"/>
    <xf numFmtId="0" fontId="120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vertical="top"/>
    </xf>
    <xf numFmtId="0" fontId="117" fillId="0" borderId="20" xfId="0" applyFont="1" applyFill="1" applyBorder="1" applyAlignment="1">
      <alignment horizontal="center"/>
    </xf>
    <xf numFmtId="0" fontId="121" fillId="0" borderId="5" xfId="0" applyFont="1" applyFill="1" applyBorder="1"/>
    <xf numFmtId="0" fontId="120" fillId="0" borderId="26" xfId="0" applyFont="1" applyFill="1" applyBorder="1" applyAlignment="1">
      <alignment horizontal="center"/>
    </xf>
    <xf numFmtId="0" fontId="117" fillId="0" borderId="5" xfId="0" applyFont="1" applyFill="1" applyBorder="1" applyAlignment="1">
      <alignment horizontal="left"/>
    </xf>
    <xf numFmtId="0" fontId="117" fillId="0" borderId="30" xfId="0" applyFont="1" applyFill="1" applyBorder="1"/>
    <xf numFmtId="0" fontId="8" fillId="0" borderId="5" xfId="0" applyFont="1" applyFill="1" applyBorder="1" applyAlignment="1">
      <alignment vertical="top" wrapText="1"/>
    </xf>
    <xf numFmtId="1" fontId="125" fillId="0" borderId="20" xfId="0" applyNumberFormat="1" applyFont="1" applyFill="1" applyBorder="1" applyAlignment="1">
      <alignment horizontal="right" vertical="center" wrapText="1"/>
    </xf>
    <xf numFmtId="0" fontId="119" fillId="0" borderId="30" xfId="0" applyFont="1" applyFill="1" applyBorder="1"/>
    <xf numFmtId="0" fontId="120" fillId="0" borderId="30" xfId="0" applyFont="1" applyFill="1" applyBorder="1"/>
    <xf numFmtId="0" fontId="120" fillId="0" borderId="30" xfId="0" applyFont="1" applyFill="1" applyBorder="1" applyAlignment="1"/>
    <xf numFmtId="0" fontId="8" fillId="0" borderId="5" xfId="0" applyFont="1" applyFill="1" applyBorder="1" applyAlignment="1"/>
    <xf numFmtId="0" fontId="8" fillId="0" borderId="5" xfId="0" applyFont="1" applyFill="1" applyBorder="1" applyAlignment="1">
      <alignment wrapText="1"/>
    </xf>
    <xf numFmtId="0" fontId="117" fillId="0" borderId="30" xfId="0" applyFont="1" applyFill="1" applyBorder="1" applyAlignment="1">
      <alignment wrapText="1"/>
    </xf>
    <xf numFmtId="0" fontId="117" fillId="0" borderId="30" xfId="0" applyFont="1" applyFill="1" applyBorder="1" applyAlignment="1">
      <alignment horizontal="left"/>
    </xf>
    <xf numFmtId="0" fontId="8" fillId="0" borderId="36" xfId="0" applyFont="1" applyFill="1" applyBorder="1" applyAlignment="1"/>
    <xf numFmtId="0" fontId="120" fillId="0" borderId="37" xfId="0" applyFont="1" applyFill="1" applyBorder="1" applyAlignment="1"/>
    <xf numFmtId="0" fontId="119" fillId="0" borderId="26" xfId="0" applyFont="1" applyFill="1" applyBorder="1" applyAlignment="1">
      <alignment horizontal="center"/>
    </xf>
    <xf numFmtId="0" fontId="119" fillId="0" borderId="20" xfId="0" applyFont="1" applyFill="1" applyBorder="1"/>
    <xf numFmtId="166" fontId="118" fillId="0" borderId="5" xfId="593" applyNumberFormat="1" applyFont="1" applyFill="1" applyBorder="1"/>
    <xf numFmtId="166" fontId="118" fillId="0" borderId="31" xfId="593" applyNumberFormat="1" applyFont="1" applyFill="1" applyBorder="1"/>
    <xf numFmtId="0" fontId="117" fillId="0" borderId="31" xfId="0" applyNumberFormat="1" applyFont="1" applyFill="1" applyBorder="1" applyAlignment="1">
      <alignment horizontal="center"/>
    </xf>
    <xf numFmtId="0" fontId="117" fillId="0" borderId="26" xfId="0" quotePrefix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top"/>
    </xf>
    <xf numFmtId="166" fontId="118" fillId="0" borderId="5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/>
    <xf numFmtId="0" fontId="117" fillId="0" borderId="49" xfId="0" applyNumberFormat="1" applyFont="1" applyFill="1" applyBorder="1" applyAlignment="1">
      <alignment horizontal="center"/>
    </xf>
    <xf numFmtId="0" fontId="8" fillId="0" borderId="20" xfId="0" applyFont="1" applyFill="1" applyBorder="1" applyAlignment="1">
      <alignment horizontal="left"/>
    </xf>
    <xf numFmtId="0" fontId="117" fillId="0" borderId="20" xfId="0" applyFont="1" applyFill="1" applyBorder="1" applyAlignment="1"/>
    <xf numFmtId="0" fontId="119" fillId="0" borderId="20" xfId="0" applyFont="1" applyFill="1" applyBorder="1" applyAlignment="1">
      <alignment horizontal="left"/>
    </xf>
    <xf numFmtId="0" fontId="117" fillId="0" borderId="26" xfId="0" applyFont="1" applyFill="1" applyBorder="1" applyAlignment="1">
      <alignment horizontal="center"/>
    </xf>
    <xf numFmtId="0" fontId="131" fillId="0" borderId="31" xfId="0" applyNumberFormat="1" applyFont="1" applyFill="1" applyBorder="1" applyAlignment="1">
      <alignment horizontal="center"/>
    </xf>
    <xf numFmtId="0" fontId="119" fillId="0" borderId="31" xfId="0" applyFont="1" applyFill="1" applyBorder="1" applyAlignment="1">
      <alignment horizontal="center"/>
    </xf>
    <xf numFmtId="0" fontId="119" fillId="0" borderId="20" xfId="0" applyFont="1" applyFill="1" applyBorder="1" applyAlignment="1"/>
    <xf numFmtId="0" fontId="117" fillId="0" borderId="31" xfId="0" applyFont="1" applyFill="1" applyBorder="1" applyAlignment="1">
      <alignment horizontal="center"/>
    </xf>
    <xf numFmtId="0" fontId="8" fillId="0" borderId="20" xfId="0" applyFont="1" applyFill="1" applyBorder="1" applyAlignment="1">
      <alignment vertical="top" wrapText="1"/>
    </xf>
    <xf numFmtId="0" fontId="117" fillId="0" borderId="31" xfId="0" applyNumberFormat="1" applyFont="1" applyFill="1" applyBorder="1" applyAlignment="1">
      <alignment horizontal="center" wrapText="1"/>
    </xf>
    <xf numFmtId="0" fontId="132" fillId="0" borderId="20" xfId="0" applyFont="1" applyFill="1" applyBorder="1" applyAlignment="1">
      <alignment vertical="top" wrapText="1"/>
    </xf>
    <xf numFmtId="0" fontId="119" fillId="0" borderId="5" xfId="0" applyFont="1" applyFill="1" applyBorder="1" applyAlignment="1">
      <alignment horizontal="center"/>
    </xf>
    <xf numFmtId="0" fontId="119" fillId="0" borderId="5" xfId="0" applyFont="1" applyFill="1" applyBorder="1" applyAlignment="1">
      <alignment horizontal="left"/>
    </xf>
    <xf numFmtId="166" fontId="119" fillId="0" borderId="5" xfId="0" applyNumberFormat="1" applyFont="1" applyFill="1" applyBorder="1"/>
    <xf numFmtId="0" fontId="117" fillId="0" borderId="0" xfId="0" applyNumberFormat="1" applyFont="1" applyFill="1" applyAlignment="1">
      <alignment horizontal="center"/>
    </xf>
    <xf numFmtId="0" fontId="120" fillId="0" borderId="0" xfId="0" applyNumberFormat="1" applyFont="1" applyFill="1" applyAlignment="1">
      <alignment horizontal="center"/>
    </xf>
    <xf numFmtId="166" fontId="118" fillId="0" borderId="5" xfId="593" applyNumberFormat="1" applyFont="1" applyFill="1" applyBorder="1" applyAlignment="1">
      <alignment horizontal="center" vertical="center" wrapText="1"/>
    </xf>
    <xf numFmtId="0" fontId="1" fillId="29" borderId="20" xfId="0" applyFont="1" applyFill="1" applyBorder="1" applyAlignment="1">
      <alignment horizontal="center" vertical="center" wrapText="1"/>
    </xf>
    <xf numFmtId="3" fontId="106" fillId="0" borderId="20" xfId="0" applyNumberFormat="1" applyFont="1" applyBorder="1" applyAlignment="1">
      <alignment horizontal="center" vertical="center"/>
    </xf>
    <xf numFmtId="3" fontId="106" fillId="0" borderId="20" xfId="0" applyNumberFormat="1" applyFont="1" applyBorder="1" applyAlignment="1">
      <alignment horizontal="center" vertical="center" wrapText="1"/>
    </xf>
    <xf numFmtId="0" fontId="106" fillId="0" borderId="20" xfId="0" applyFont="1" applyBorder="1" applyAlignment="1">
      <alignment horizontal="center" vertical="center"/>
    </xf>
    <xf numFmtId="9" fontId="106" fillId="0" borderId="20" xfId="779" applyFont="1" applyBorder="1" applyAlignment="1">
      <alignment horizontal="center" vertical="center"/>
    </xf>
    <xf numFmtId="166" fontId="104" fillId="0" borderId="30" xfId="0" applyNumberFormat="1" applyFont="1" applyBorder="1"/>
    <xf numFmtId="0" fontId="104" fillId="26" borderId="5" xfId="0" applyFont="1" applyFill="1" applyBorder="1" applyAlignment="1">
      <alignment horizontal="center" vertical="center" wrapText="1"/>
    </xf>
    <xf numFmtId="166" fontId="106" fillId="0" borderId="20" xfId="0" applyNumberFormat="1" applyFont="1" applyBorder="1" applyAlignment="1">
      <alignment horizontal="center" vertical="center"/>
    </xf>
    <xf numFmtId="1" fontId="113" fillId="0" borderId="5" xfId="0" applyNumberFormat="1" applyFont="1" applyBorder="1" applyAlignment="1">
      <alignment horizontal="right"/>
    </xf>
    <xf numFmtId="166" fontId="106" fillId="0" borderId="5" xfId="0" applyNumberFormat="1" applyFont="1" applyBorder="1" applyAlignment="1">
      <alignment vertical="center"/>
    </xf>
    <xf numFmtId="166" fontId="106" fillId="0" borderId="36" xfId="0" applyNumberFormat="1" applyFont="1" applyBorder="1" applyAlignment="1">
      <alignment vertical="center"/>
    </xf>
    <xf numFmtId="0" fontId="119" fillId="0" borderId="20" xfId="0" applyFont="1" applyFill="1" applyBorder="1" applyAlignment="1">
      <alignment horizontal="center"/>
    </xf>
    <xf numFmtId="0" fontId="119" fillId="0" borderId="49" xfId="0" applyFont="1" applyFill="1" applyBorder="1" applyAlignment="1">
      <alignment horizontal="center"/>
    </xf>
    <xf numFmtId="0" fontId="119" fillId="0" borderId="31" xfId="0" applyFont="1" applyFill="1" applyBorder="1" applyAlignment="1">
      <alignment horizontal="center"/>
    </xf>
    <xf numFmtId="0" fontId="119" fillId="0" borderId="33" xfId="0" applyFont="1" applyFill="1" applyBorder="1" applyAlignment="1">
      <alignment horizontal="center" vertical="center" wrapText="1"/>
    </xf>
    <xf numFmtId="0" fontId="119" fillId="0" borderId="32" xfId="0" applyFont="1" applyFill="1" applyBorder="1" applyAlignment="1">
      <alignment horizontal="center" vertical="center" wrapText="1"/>
    </xf>
    <xf numFmtId="0" fontId="119" fillId="0" borderId="0" xfId="0" applyFont="1" applyFill="1" applyAlignment="1">
      <alignment horizontal="center"/>
    </xf>
    <xf numFmtId="0" fontId="116" fillId="0" borderId="0" xfId="0" applyFont="1" applyFill="1" applyBorder="1" applyAlignment="1">
      <alignment horizontal="center" vertical="center"/>
    </xf>
    <xf numFmtId="0" fontId="121" fillId="0" borderId="33" xfId="0" applyFont="1" applyFill="1" applyBorder="1" applyAlignment="1">
      <alignment horizontal="center" vertical="center" wrapText="1"/>
    </xf>
    <xf numFmtId="0" fontId="121" fillId="0" borderId="32" xfId="0" applyFont="1" applyFill="1" applyBorder="1" applyAlignment="1">
      <alignment horizontal="center" vertical="center" wrapText="1"/>
    </xf>
    <xf numFmtId="0" fontId="119" fillId="0" borderId="43" xfId="0" applyFont="1" applyFill="1" applyBorder="1" applyAlignment="1">
      <alignment horizontal="center" vertical="center" wrapText="1"/>
    </xf>
    <xf numFmtId="0" fontId="119" fillId="0" borderId="47" xfId="0" applyFont="1" applyFill="1" applyBorder="1" applyAlignment="1">
      <alignment horizontal="center" vertical="center" wrapText="1"/>
    </xf>
    <xf numFmtId="0" fontId="119" fillId="0" borderId="48" xfId="0" applyFont="1" applyFill="1" applyBorder="1" applyAlignment="1">
      <alignment horizontal="center" vertical="center" wrapText="1"/>
    </xf>
    <xf numFmtId="0" fontId="119" fillId="0" borderId="33" xfId="0" applyFont="1" applyFill="1" applyBorder="1" applyAlignment="1">
      <alignment horizontal="center" vertical="center"/>
    </xf>
    <xf numFmtId="0" fontId="119" fillId="0" borderId="32" xfId="0" applyFont="1" applyFill="1" applyBorder="1" applyAlignment="1">
      <alignment horizontal="center" vertical="center"/>
    </xf>
    <xf numFmtId="0" fontId="1" fillId="29" borderId="44" xfId="0" applyFont="1" applyFill="1" applyBorder="1" applyAlignment="1">
      <alignment horizontal="center" vertical="center" wrapText="1"/>
    </xf>
    <xf numFmtId="0" fontId="1" fillId="29" borderId="3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29" fillId="0" borderId="0" xfId="0" applyFont="1" applyFill="1" applyAlignment="1">
      <alignment horizontal="center" vertical="center" wrapText="1"/>
    </xf>
    <xf numFmtId="0" fontId="104" fillId="2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29" borderId="27" xfId="0" applyFont="1" applyFill="1" applyBorder="1" applyAlignment="1">
      <alignment horizontal="center" vertical="center" wrapText="1"/>
    </xf>
    <xf numFmtId="0" fontId="1" fillId="29" borderId="26" xfId="0" applyFont="1" applyFill="1" applyBorder="1" applyAlignment="1">
      <alignment horizontal="center" vertical="center" wrapText="1"/>
    </xf>
    <xf numFmtId="0" fontId="1" fillId="29" borderId="28" xfId="0" applyFont="1" applyFill="1" applyBorder="1" applyAlignment="1">
      <alignment horizontal="center" vertical="center" wrapText="1"/>
    </xf>
    <xf numFmtId="0" fontId="1" fillId="29" borderId="5" xfId="0" applyFont="1" applyFill="1" applyBorder="1" applyAlignment="1">
      <alignment horizontal="center" vertical="center" wrapText="1"/>
    </xf>
    <xf numFmtId="0" fontId="1" fillId="29" borderId="29" xfId="0" applyFont="1" applyFill="1" applyBorder="1" applyAlignment="1">
      <alignment horizontal="center" vertical="center" wrapText="1"/>
    </xf>
    <xf numFmtId="0" fontId="1" fillId="29" borderId="3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4" fillId="0" borderId="5" xfId="0" applyFont="1" applyBorder="1" applyAlignment="1">
      <alignment horizontal="left"/>
    </xf>
    <xf numFmtId="0" fontId="10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29" borderId="54" xfId="0" applyFont="1" applyFill="1" applyBorder="1" applyAlignment="1">
      <alignment horizontal="center" vertical="center" wrapText="1"/>
    </xf>
    <xf numFmtId="0" fontId="1" fillId="29" borderId="23" xfId="0" applyFont="1" applyFill="1" applyBorder="1" applyAlignment="1">
      <alignment horizontal="center" vertical="center" wrapText="1"/>
    </xf>
    <xf numFmtId="0" fontId="1" fillId="29" borderId="56" xfId="0" applyFont="1" applyFill="1" applyBorder="1" applyAlignment="1">
      <alignment horizontal="center" vertical="center" wrapText="1"/>
    </xf>
    <xf numFmtId="0" fontId="1" fillId="29" borderId="55" xfId="0" applyFont="1" applyFill="1" applyBorder="1" applyAlignment="1">
      <alignment horizontal="center" vertical="center" wrapText="1"/>
    </xf>
    <xf numFmtId="0" fontId="1" fillId="29" borderId="6" xfId="0" applyFont="1" applyFill="1" applyBorder="1" applyAlignment="1">
      <alignment horizontal="center" vertical="center" wrapText="1"/>
    </xf>
    <xf numFmtId="0" fontId="1" fillId="29" borderId="57" xfId="0" applyFont="1" applyFill="1" applyBorder="1" applyAlignment="1">
      <alignment horizontal="center" vertical="center" wrapText="1"/>
    </xf>
    <xf numFmtId="0" fontId="1" fillId="29" borderId="45" xfId="0" applyFont="1" applyFill="1" applyBorder="1" applyAlignment="1">
      <alignment horizontal="center" vertical="center" wrapText="1"/>
    </xf>
    <xf numFmtId="0" fontId="1" fillId="29" borderId="46" xfId="0" applyFont="1" applyFill="1" applyBorder="1" applyAlignment="1">
      <alignment horizontal="center" vertical="center" wrapText="1"/>
    </xf>
    <xf numFmtId="0" fontId="1" fillId="29" borderId="50" xfId="0" applyFont="1" applyFill="1" applyBorder="1" applyAlignment="1">
      <alignment horizontal="center" vertical="center" wrapText="1"/>
    </xf>
    <xf numFmtId="0" fontId="1" fillId="29" borderId="51" xfId="0" applyFont="1" applyFill="1" applyBorder="1" applyAlignment="1">
      <alignment horizontal="center" vertical="center" wrapText="1"/>
    </xf>
    <xf numFmtId="0" fontId="128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" fillId="0" borderId="5" xfId="0" applyFont="1" applyFill="1" applyBorder="1" applyAlignment="1">
      <alignment horizontal="left" vertical="center" wrapText="1"/>
    </xf>
  </cellXfs>
  <cellStyles count="1202">
    <cellStyle name="#.##0" xfId="1"/>
    <cellStyle name="." xfId="2"/>
    <cellStyle name="._Bao cao tinh hinh thuc hien KH 2009 den 31-01-10" xfId="3"/>
    <cellStyle name="._Book1" xfId="4"/>
    <cellStyle name="._Tong hop theo doi von TPCP (BC)" xfId="5"/>
    <cellStyle name="??" xfId="6"/>
    <cellStyle name="?? [0.00]_ Att. 1- Cover" xfId="7"/>
    <cellStyle name="?? [0]" xfId="8"/>
    <cellStyle name="???? [0.00]_PRODUCT DETAIL Q1" xfId="9"/>
    <cellStyle name="????_PRODUCT DETAIL Q1" xfId="10"/>
    <cellStyle name="???[0]_00Q3902REV.1" xfId="11"/>
    <cellStyle name="???_00Q3902REV.1" xfId="12"/>
    <cellStyle name="??[0]_BRE" xfId="13"/>
    <cellStyle name="??_ Att. 1- Cover" xfId="14"/>
    <cellStyle name="W_STDFOR" xfId="15"/>
    <cellStyle name="1" xfId="16"/>
    <cellStyle name="1_1 Bieu 6 thang nam 2011" xfId="17"/>
    <cellStyle name="1_1 Bieu 6 thang nam 2011_KH 2013_KKT_Phuluc(sửa lần cuối)" xfId="18"/>
    <cellStyle name="1_17 bieu (hung cap nhap)" xfId="19"/>
    <cellStyle name="1_17 bieu (hung cap nhap)_KH 2013_KKT_Phuluc(sửa lần cuối)" xfId="20"/>
    <cellStyle name="1_2008_OANH_LUC_TAN" xfId="21"/>
    <cellStyle name="1_Bao cao doan cong tac cua Bo thang 4-2010" xfId="22"/>
    <cellStyle name="1_Bao cao giai ngan von dau tu nam 2009 (theo doi)" xfId="23"/>
    <cellStyle name="1_Bao cao giai ngan von dau tu nam 2009 (theo doi)_Bao cao doan cong tac cua Bo thang 4-2010" xfId="24"/>
    <cellStyle name="1_Bao cao giai ngan von dau tu nam 2009 (theo doi)_Bao cao tinh hinh thuc hien KH 2009 den 31-01-10" xfId="25"/>
    <cellStyle name="1_Bao cao giai ngan von dau tu nam 2009 (theo doi)_Bao cao tinh hinh thuc hien KH 2009 den 31-01-10_KH 2013_KKT_Phuluc(sửa lần cuối)" xfId="26"/>
    <cellStyle name="1_Bao cao giai ngan von dau tu nam 2009 (theo doi)_Book1" xfId="27"/>
    <cellStyle name="1_Bao cao giai ngan von dau tu nam 2009 (theo doi)_DK bo tri lai (chinh thuc)" xfId="28"/>
    <cellStyle name="1_Bao cao giai ngan von dau tu nam 2009 (theo doi)_Ke hoach 2009 (theo doi) -1" xfId="29"/>
    <cellStyle name="1_Bao cao giai ngan von dau tu nam 2009 (theo doi)_Ke hoach 2009 (theo doi) -1_Bao cao tinh hinh thuc hien KH 2009 den 31-01-10" xfId="30"/>
    <cellStyle name="1_Bao cao giai ngan von dau tu nam 2009 (theo doi)_Ke hoach 2009 (theo doi) -1_Bao cao tinh hinh thuc hien KH 2009 den 31-01-10_KH 2013_KKT_Phuluc(sửa lần cuối)" xfId="31"/>
    <cellStyle name="1_Bao cao giai ngan von dau tu nam 2009 (theo doi)_Ke hoach 2009 (theo doi) -1_Book1" xfId="32"/>
    <cellStyle name="1_Bao cao giai ngan von dau tu nam 2009 (theo doi)_Ke hoach 2009 (theo doi) -1_Tong hop theo doi von TPCP (BC)" xfId="33"/>
    <cellStyle name="1_Bao cao giai ngan von dau tu nam 2009 (theo doi)_Ke hoach 2010 (theo doi)" xfId="34"/>
    <cellStyle name="1_Bao cao giai ngan von dau tu nam 2009 (theo doi)_Tong hop theo doi von TPCP (BC)" xfId="35"/>
    <cellStyle name="1_Bao cao KP tu chu" xfId="36"/>
    <cellStyle name="1_Bao cao KP tu chu_Bao cao tinh hinh thuc hien KH 2009 den 31-01-10" xfId="37"/>
    <cellStyle name="1_Bao cao tinh hinh thuc hien KH 2009 den 31-01-10" xfId="38"/>
    <cellStyle name="1_Bao cao tinh hinh thuc hien KH 2009 den 31-01-10_KH 2013_KKT_Phuluc(sửa lần cuối)" xfId="39"/>
    <cellStyle name="1_BC 2010 ve CT trong diem (5nam)" xfId="40"/>
    <cellStyle name="1_BC 2010 ve CT trong diem (5nam)_KH 2013_KKT_Phuluc(sửa lần cuối)" xfId="41"/>
    <cellStyle name="1_BC 8 thang 2009 ve CT trong diem 5nam" xfId="42"/>
    <cellStyle name="1_BC 8 thang 2009 ve CT trong diem 5nam_1 Bieu 6 thang nam 2011" xfId="43"/>
    <cellStyle name="1_BC 8 thang 2009 ve CT trong diem 5nam_1 Bieu 6 thang nam 2011_KH 2013_KKT_Phuluc(sửa lần cuối)" xfId="44"/>
    <cellStyle name="1_BC 8 thang 2009 ve CT trong diem 5nam_Bao cao doan cong tac cua Bo thang 4-2010" xfId="45"/>
    <cellStyle name="1_BC 8 thang 2009 ve CT trong diem 5nam_BC cong trinh trong diem" xfId="46"/>
    <cellStyle name="1_BC 8 thang 2009 ve CT trong diem 5nam_BC cong trinh trong diem_Bieu 6 thang nam 2012 (binh)" xfId="47"/>
    <cellStyle name="1_BC 8 thang 2009 ve CT trong diem 5nam_BC cong trinh trong diem_KH 2013_KKT_Phuluc(sửa lần cuối)" xfId="48"/>
    <cellStyle name="1_BC 8 thang 2009 ve CT trong diem 5nam_bieu 01" xfId="49"/>
    <cellStyle name="1_BC 8 thang 2009 ve CT trong diem 5nam_Bieu 01 UB(hung)" xfId="50"/>
    <cellStyle name="1_BC 8 thang 2009 ve CT trong diem 5nam_bieu 01_Bao cao doan cong tac cua Bo thang 4-2010" xfId="51"/>
    <cellStyle name="1_BC 8 thang 2009 ve CT trong diem 5nam_bieu 01_Book1" xfId="52"/>
    <cellStyle name="1_BC 8 thang 2009 ve CT trong diem 5nam_bieu 01_Ke hoach 2010 (theo doi)" xfId="53"/>
    <cellStyle name="1_BC 8 thang 2009 ve CT trong diem 5nam_Bieu chi tieu NQ-HDNDT" xfId="54"/>
    <cellStyle name="1_BC 8 thang 2009 ve CT trong diem 5nam_Bieu mau KH 2013 (dia phuong)" xfId="55"/>
    <cellStyle name="1_BC 8 thang 2009 ve CT trong diem 5nam_Book1" xfId="56"/>
    <cellStyle name="1_BC 8 thang 2009 ve CT trong diem 5nam_Danh muc cong trinh trong diem (04.5.12) (1)" xfId="57"/>
    <cellStyle name="1_BC 8 thang 2009 ve CT trong diem 5nam_Danh muc cong trinh trong diem (15.8.11)" xfId="58"/>
    <cellStyle name="1_BC 8 thang 2009 ve CT trong diem 5nam_Danh muc cong trinh trong diem (25.5.12)" xfId="59"/>
    <cellStyle name="1_BC 8 thang 2009 ve CT trong diem 5nam_Danh muc cong trinh trong diem (25.9.11)" xfId="60"/>
    <cellStyle name="1_BC 8 thang 2009 ve CT trong diem 5nam_Danh muc cong trinh trong diem (31.8.11)" xfId="61"/>
    <cellStyle name="1_BC 8 thang 2009 ve CT trong diem 5nam_Ke hoach 2010 (theo doi)" xfId="62"/>
    <cellStyle name="1_BC 8 thang 2009 ve CT trong diem 5nam_Ke hoach 2012" xfId="63"/>
    <cellStyle name="1_BC 8 thang 2009 ve CT trong diem 5nam_KH 2013_KKT_Phuluc(sửa lần cuối)" xfId="64"/>
    <cellStyle name="1_BC 8 thang 2009 ve CT trong diem 5nam_KTXH (02)" xfId="65"/>
    <cellStyle name="1_BC 8 thang 2009 ve CT trong diem 5nam_phu luc 6 thang gui bo" xfId="66"/>
    <cellStyle name="1_BC 8 thang 2009 ve CT trong diem 5nam_Phu luc BC KTXH" xfId="67"/>
    <cellStyle name="1_BC 8 thang 2009 ve CT trong diem 5nam_Phu vuc LV bo" xfId="68"/>
    <cellStyle name="1_BC 8 thang 2009 ve CT trong diem 5nam_Phu vuc LV bo_BC cong trinh trong diem" xfId="69"/>
    <cellStyle name="1_BC 8 thang 2009 ve CT trong diem 5nam_Phu vuc LV bo_BC cong trinh trong diem_Bieu 6 thang nam 2012 (binh)" xfId="70"/>
    <cellStyle name="1_BC 8 thang 2009 ve CT trong diem 5nam_Phu vuc LV bo_Danh muc cong trinh trong diem (04.5.12) (1)" xfId="71"/>
    <cellStyle name="1_BC 8 thang 2009 ve CT trong diem 5nam_Phu vuc LV bo_Danh muc cong trinh trong diem (15.8.11)" xfId="72"/>
    <cellStyle name="1_BC 8 thang 2009 ve CT trong diem 5nam_Phu vuc LV bo_Danh muc cong trinh trong diem (25.5.12)" xfId="73"/>
    <cellStyle name="1_BC 8 thang 2009 ve CT trong diem 5nam_Phu vuc LV bo_Danh muc cong trinh trong diem (25.9.11)" xfId="74"/>
    <cellStyle name="1_BC 8 thang 2009 ve CT trong diem 5nam_Phu vuc LV bo_Danh muc cong trinh trong diem (31.8.11)" xfId="75"/>
    <cellStyle name="1_BC 8 thang 2009 ve CT trong diem 5nam_Phu vuc LV bo_pvhung.skhdt 20117113152041 Danh muc cong trinh trong diem" xfId="76"/>
    <cellStyle name="1_BC 8 thang 2009 ve CT trong diem 5nam_Phu vuc LV bo_Worksheet in C: Users Administrator AppData Roaming eOffice TMP12345S BC cong trinh trong diem 2011-2015 den thang 8-2012" xfId="77"/>
    <cellStyle name="1_BC 8 thang 2009 ve CT trong diem 5nam_pvhung.skhdt 20117113152041 Danh muc cong trinh trong diem" xfId="78"/>
    <cellStyle name="1_BC 8 thang 2009 ve CT trong diem 5nam_pvhung.skhdt 20117113152041 Danh muc cong trinh trong diem_KH 2013_KKT_Phuluc(sửa lần cuối)" xfId="79"/>
    <cellStyle name="1_BC 8 thang 2009 ve CT trong diem 5nam_Tong hop so lieu" xfId="80"/>
    <cellStyle name="1_BC 8 thang 2009 ve CT trong diem 5nam_Tong hop so lieu_BC cong trinh trong diem" xfId="81"/>
    <cellStyle name="1_BC 8 thang 2009 ve CT trong diem 5nam_Tong hop so lieu_BC cong trinh trong diem_Bieu 6 thang nam 2012 (binh)" xfId="82"/>
    <cellStyle name="1_BC 8 thang 2009 ve CT trong diem 5nam_Tong hop so lieu_Danh muc cong trinh trong diem (04.5.12) (1)" xfId="83"/>
    <cellStyle name="1_BC 8 thang 2009 ve CT trong diem 5nam_Tong hop so lieu_Danh muc cong trinh trong diem (15.8.11)" xfId="84"/>
    <cellStyle name="1_BC 8 thang 2009 ve CT trong diem 5nam_Tong hop so lieu_Danh muc cong trinh trong diem (25.5.12)" xfId="85"/>
    <cellStyle name="1_BC 8 thang 2009 ve CT trong diem 5nam_Tong hop so lieu_Danh muc cong trinh trong diem (25.9.11)" xfId="86"/>
    <cellStyle name="1_BC 8 thang 2009 ve CT trong diem 5nam_Tong hop so lieu_Danh muc cong trinh trong diem (31.8.11)" xfId="87"/>
    <cellStyle name="1_BC 8 thang 2009 ve CT trong diem 5nam_Tong hop so lieu_pvhung.skhdt 20117113152041 Danh muc cong trinh trong diem" xfId="88"/>
    <cellStyle name="1_BC 8 thang 2009 ve CT trong diem 5nam_Tong hop so lieu_Worksheet in C: Users Administrator AppData Roaming eOffice TMP12345S BC cong trinh trong diem 2011-2015 den thang 8-2012" xfId="89"/>
    <cellStyle name="1_BC 8 thang 2009 ve CT trong diem 5nam_Worksheet in C: Users Administrator AppData Roaming eOffice TMP12345S BC cong trinh trong diem 2011-2015 den thang 8-2012" xfId="90"/>
    <cellStyle name="1_BC cong trinh trong diem" xfId="91"/>
    <cellStyle name="1_BC cong trinh trong diem_Bieu 6 thang nam 2012 (binh)" xfId="92"/>
    <cellStyle name="1_BC cong trinh trong diem_KH 2013_KKT_Phuluc(sửa lần cuối)" xfId="93"/>
    <cellStyle name="1_BC nam 2007 (UB)" xfId="94"/>
    <cellStyle name="1_BC nam 2007 (UB)_1 Bieu 6 thang nam 2011" xfId="95"/>
    <cellStyle name="1_BC nam 2007 (UB)_1 Bieu 6 thang nam 2011_KH 2013_KKT_Phuluc(sửa lần cuối)" xfId="96"/>
    <cellStyle name="1_BC nam 2007 (UB)_Bao cao doan cong tac cua Bo thang 4-2010" xfId="97"/>
    <cellStyle name="1_BC nam 2007 (UB)_Bao cao tinh hinh thuc hien KH 2009 den 31-01-10" xfId="98"/>
    <cellStyle name="1_BC nam 2007 (UB)_Bao cao tinh hinh thuc hien KH 2009 den 31-01-10_KH 2013_KKT_Phuluc(sửa lần cuối)" xfId="99"/>
    <cellStyle name="1_BC nam 2007 (UB)_BC cong trinh trong diem" xfId="100"/>
    <cellStyle name="1_BC nam 2007 (UB)_BC cong trinh trong diem_Bieu 6 thang nam 2012 (binh)" xfId="101"/>
    <cellStyle name="1_BC nam 2007 (UB)_BC cong trinh trong diem_KH 2013_KKT_Phuluc(sửa lần cuối)" xfId="102"/>
    <cellStyle name="1_BC nam 2007 (UB)_Bieu 01 UB(hung)" xfId="103"/>
    <cellStyle name="1_BC nam 2007 (UB)_Bieu chi tieu NQ-HDNDT" xfId="104"/>
    <cellStyle name="1_BC nam 2007 (UB)_Bieu mau KH 2013 (dia phuong)" xfId="105"/>
    <cellStyle name="1_BC nam 2007 (UB)_Book1" xfId="106"/>
    <cellStyle name="1_BC nam 2007 (UB)_Chi tieu 5 nam" xfId="107"/>
    <cellStyle name="1_BC nam 2007 (UB)_Chi tieu 5 nam_BC cong trinh trong diem" xfId="108"/>
    <cellStyle name="1_BC nam 2007 (UB)_Chi tieu 5 nam_BC cong trinh trong diem_Bieu 6 thang nam 2012 (binh)" xfId="109"/>
    <cellStyle name="1_BC nam 2007 (UB)_Chi tieu 5 nam_Danh muc cong trinh trong diem (04.5.12) (1)" xfId="110"/>
    <cellStyle name="1_BC nam 2007 (UB)_Chi tieu 5 nam_Danh muc cong trinh trong diem (15.8.11)" xfId="111"/>
    <cellStyle name="1_BC nam 2007 (UB)_Chi tieu 5 nam_Danh muc cong trinh trong diem (25.5.12)" xfId="112"/>
    <cellStyle name="1_BC nam 2007 (UB)_Chi tieu 5 nam_Danh muc cong trinh trong diem (25.9.11)" xfId="113"/>
    <cellStyle name="1_BC nam 2007 (UB)_Chi tieu 5 nam_Danh muc cong trinh trong diem (31.8.11)" xfId="114"/>
    <cellStyle name="1_BC nam 2007 (UB)_Chi tieu 5 nam_pvhung.skhdt 20117113152041 Danh muc cong trinh trong diem" xfId="115"/>
    <cellStyle name="1_BC nam 2007 (UB)_Chi tieu 5 nam_Worksheet in C: Users Administrator AppData Roaming eOffice TMP12345S BC cong trinh trong diem 2011-2015 den thang 8-2012" xfId="116"/>
    <cellStyle name="1_BC nam 2007 (UB)_Danh muc cong trinh trong diem (04.5.12) (1)" xfId="117"/>
    <cellStyle name="1_BC nam 2007 (UB)_Danh muc cong trinh trong diem (15.8.11)" xfId="118"/>
    <cellStyle name="1_BC nam 2007 (UB)_Danh muc cong trinh trong diem (25.5.12)" xfId="119"/>
    <cellStyle name="1_BC nam 2007 (UB)_Danh muc cong trinh trong diem (25.9.11)" xfId="120"/>
    <cellStyle name="1_BC nam 2007 (UB)_Danh muc cong trinh trong diem (31.8.11)" xfId="121"/>
    <cellStyle name="1_BC nam 2007 (UB)_DK bo tri lai (chinh thuc)" xfId="122"/>
    <cellStyle name="1_BC nam 2007 (UB)_Ke hoach 2010 (theo doi)" xfId="123"/>
    <cellStyle name="1_BC nam 2007 (UB)_Ke hoach 2012" xfId="124"/>
    <cellStyle name="1_BC nam 2007 (UB)_KH 2013_KKT_Phuluc(sửa lần cuối)" xfId="125"/>
    <cellStyle name="1_BC nam 2007 (UB)_KTXH (02)" xfId="126"/>
    <cellStyle name="1_BC nam 2007 (UB)_phu luc 6 thang gui bo" xfId="127"/>
    <cellStyle name="1_BC nam 2007 (UB)_Phu luc BC KTXH" xfId="128"/>
    <cellStyle name="1_BC nam 2007 (UB)_pvhung.skhdt 20117113152041 Danh muc cong trinh trong diem" xfId="129"/>
    <cellStyle name="1_BC nam 2007 (UB)_pvhung.skhdt 20117113152041 Danh muc cong trinh trong diem_KH 2013_KKT_Phuluc(sửa lần cuối)" xfId="130"/>
    <cellStyle name="1_BC nam 2007 (UB)_Tong hop so lieu" xfId="131"/>
    <cellStyle name="1_BC nam 2007 (UB)_Tong hop so lieu_BC cong trinh trong diem" xfId="132"/>
    <cellStyle name="1_BC nam 2007 (UB)_Tong hop so lieu_BC cong trinh trong diem_Bieu 6 thang nam 2012 (binh)" xfId="133"/>
    <cellStyle name="1_BC nam 2007 (UB)_Tong hop so lieu_Danh muc cong trinh trong diem (04.5.12) (1)" xfId="134"/>
    <cellStyle name="1_BC nam 2007 (UB)_Tong hop so lieu_Danh muc cong trinh trong diem (15.8.11)" xfId="135"/>
    <cellStyle name="1_BC nam 2007 (UB)_Tong hop so lieu_Danh muc cong trinh trong diem (25.5.12)" xfId="136"/>
    <cellStyle name="1_BC nam 2007 (UB)_Tong hop so lieu_Danh muc cong trinh trong diem (25.9.11)" xfId="137"/>
    <cellStyle name="1_BC nam 2007 (UB)_Tong hop so lieu_Danh muc cong trinh trong diem (31.8.11)" xfId="138"/>
    <cellStyle name="1_BC nam 2007 (UB)_Tong hop so lieu_pvhung.skhdt 20117113152041 Danh muc cong trinh trong diem" xfId="139"/>
    <cellStyle name="1_BC nam 2007 (UB)_Tong hop so lieu_Worksheet in C: Users Administrator AppData Roaming eOffice TMP12345S BC cong trinh trong diem 2011-2015 den thang 8-2012" xfId="140"/>
    <cellStyle name="1_BC nam 2007 (UB)_Tong hop theo doi von TPCP (BC)" xfId="141"/>
    <cellStyle name="1_BC nam 2007 (UB)_Worksheet in C: Users Administrator AppData Roaming eOffice TMP12345S BC cong trinh trong diem 2011-2015 den thang 8-2012" xfId="142"/>
    <cellStyle name="1_BC TAI CHINH" xfId="143"/>
    <cellStyle name="1_Bieu 01 UB(hung)" xfId="144"/>
    <cellStyle name="1_Bieu chi tieu NQ-HDNDT" xfId="145"/>
    <cellStyle name="1_Bieu mau KH 2013 (dia phuong)" xfId="146"/>
    <cellStyle name="1_Bieu1" xfId="147"/>
    <cellStyle name="1_Book1" xfId="148"/>
    <cellStyle name="1_Book1_1" xfId="149"/>
    <cellStyle name="1_Book1_1 Bieu 6 thang nam 2011" xfId="150"/>
    <cellStyle name="1_Book1_1 Bieu 6 thang nam 2011_KH 2013_KKT_Phuluc(sửa lần cuối)" xfId="151"/>
    <cellStyle name="1_Book1_1_Bao cao tinh hinh thuc hien KH 2009 den 31-01-10" xfId="152"/>
    <cellStyle name="1_Book1_1_Bao cao tinh hinh thuc hien KH 2009 den 31-01-10_KH 2013_KKT_Phuluc(sửa lần cuối)" xfId="153"/>
    <cellStyle name="1_Book1_1_Book1" xfId="154"/>
    <cellStyle name="1_Book1_1_Tong hop theo doi von TPCP (BC)" xfId="155"/>
    <cellStyle name="1_Book1_2" xfId="156"/>
    <cellStyle name="1_Book1_Bao cao doan cong tac cua Bo thang 4-2010" xfId="157"/>
    <cellStyle name="1_Book1_Bao cao tinh hinh thuc hien KH 2009 den 31-01-10" xfId="158"/>
    <cellStyle name="1_Book1_Bao cao tinh hinh thuc hien KH 2009 den 31-01-10_KH 2013_KKT_Phuluc(sửa lần cuối)" xfId="159"/>
    <cellStyle name="1_Book1_BC cong trinh trong diem" xfId="160"/>
    <cellStyle name="1_Book1_BC cong trinh trong diem_Bieu 6 thang nam 2012 (binh)" xfId="161"/>
    <cellStyle name="1_Book1_BC cong trinh trong diem_KH 2013_KKT_Phuluc(sửa lần cuối)" xfId="162"/>
    <cellStyle name="1_Book1_Bieu 01 UB(hung)" xfId="163"/>
    <cellStyle name="1_Book1_Bieu chi tieu NQ-HDNDT" xfId="164"/>
    <cellStyle name="1_Book1_Bieu mau KH 2013 (dia phuong)" xfId="165"/>
    <cellStyle name="1_Book1_BL vu" xfId="166"/>
    <cellStyle name="1_Book1_BL vu_Bao cao tinh hinh thuc hien KH 2009 den 31-01-10" xfId="167"/>
    <cellStyle name="1_Book1_Book1" xfId="168"/>
    <cellStyle name="1_Book1_Book1_1" xfId="169"/>
    <cellStyle name="1_Book1_Book1_Bao cao tinh hinh thuc hien KH 2009 den 31-01-10" xfId="170"/>
    <cellStyle name="1_Book1_Book1_Bao cao tinh hinh thuc hien KH 2009 den 31-01-10_KH 2013_KKT_Phuluc(sửa lần cuối)" xfId="171"/>
    <cellStyle name="1_Book1_Book1_Book1" xfId="172"/>
    <cellStyle name="1_Book1_Book1_Tong hop theo doi von TPCP (BC)" xfId="173"/>
    <cellStyle name="1_Book1_Chi tieu 5 nam" xfId="174"/>
    <cellStyle name="1_Book1_Chi tieu 5 nam_BC cong trinh trong diem" xfId="175"/>
    <cellStyle name="1_Book1_Chi tieu 5 nam_BC cong trinh trong diem_Bieu 6 thang nam 2012 (binh)" xfId="176"/>
    <cellStyle name="1_Book1_Chi tieu 5 nam_Danh muc cong trinh trong diem (04.5.12) (1)" xfId="177"/>
    <cellStyle name="1_Book1_Chi tieu 5 nam_Danh muc cong trinh trong diem (15.8.11)" xfId="178"/>
    <cellStyle name="1_Book1_Chi tieu 5 nam_Danh muc cong trinh trong diem (25.5.12)" xfId="179"/>
    <cellStyle name="1_Book1_Chi tieu 5 nam_Danh muc cong trinh trong diem (25.9.11)" xfId="180"/>
    <cellStyle name="1_Book1_Chi tieu 5 nam_Danh muc cong trinh trong diem (31.8.11)" xfId="181"/>
    <cellStyle name="1_Book1_Chi tieu 5 nam_pvhung.skhdt 20117113152041 Danh muc cong trinh trong diem" xfId="182"/>
    <cellStyle name="1_Book1_Chi tieu 5 nam_Worksheet in C: Users Administrator AppData Roaming eOffice TMP12345S BC cong trinh trong diem 2011-2015 den thang 8-2012" xfId="183"/>
    <cellStyle name="1_Book1_Danh muc cong trinh trong diem (04.5.12) (1)" xfId="184"/>
    <cellStyle name="1_Book1_Danh muc cong trinh trong diem (15.8.11)" xfId="185"/>
    <cellStyle name="1_Book1_Danh muc cong trinh trong diem (25.5.12)" xfId="186"/>
    <cellStyle name="1_Book1_Danh muc cong trinh trong diem (25.9.11)" xfId="187"/>
    <cellStyle name="1_Book1_Danh muc cong trinh trong diem (31.8.11)" xfId="188"/>
    <cellStyle name="1_Book1_DK bo tri lai (chinh thuc)" xfId="189"/>
    <cellStyle name="1_Book1_Ke hoach 2010 (theo doi)" xfId="190"/>
    <cellStyle name="1_Book1_Ke hoach 2012" xfId="191"/>
    <cellStyle name="1_Book1_KH 2013_KKT_Phuluc(sửa lần cuối)" xfId="192"/>
    <cellStyle name="1_Book1_KTXH (02)" xfId="193"/>
    <cellStyle name="1_Book1_phu luc 6 thang gui bo" xfId="194"/>
    <cellStyle name="1_Book1_Phu luc BC KTXH" xfId="195"/>
    <cellStyle name="1_Book1_pvhung.skhdt 20117113152041 Danh muc cong trinh trong diem" xfId="196"/>
    <cellStyle name="1_Book1_pvhung.skhdt 20117113152041 Danh muc cong trinh trong diem_KH 2013_KKT_Phuluc(sửa lần cuối)" xfId="197"/>
    <cellStyle name="1_Book1_Tong hop so lieu" xfId="198"/>
    <cellStyle name="1_Book1_Tong hop so lieu_BC cong trinh trong diem" xfId="199"/>
    <cellStyle name="1_Book1_Tong hop so lieu_BC cong trinh trong diem_Bieu 6 thang nam 2012 (binh)" xfId="200"/>
    <cellStyle name="1_Book1_Tong hop so lieu_Danh muc cong trinh trong diem (04.5.12) (1)" xfId="201"/>
    <cellStyle name="1_Book1_Tong hop so lieu_Danh muc cong trinh trong diem (15.8.11)" xfId="202"/>
    <cellStyle name="1_Book1_Tong hop so lieu_Danh muc cong trinh trong diem (25.5.12)" xfId="203"/>
    <cellStyle name="1_Book1_Tong hop so lieu_Danh muc cong trinh trong diem (25.9.11)" xfId="204"/>
    <cellStyle name="1_Book1_Tong hop so lieu_Danh muc cong trinh trong diem (31.8.11)" xfId="205"/>
    <cellStyle name="1_Book1_Tong hop so lieu_pvhung.skhdt 20117113152041 Danh muc cong trinh trong diem" xfId="206"/>
    <cellStyle name="1_Book1_Tong hop so lieu_Worksheet in C: Users Administrator AppData Roaming eOffice TMP12345S BC cong trinh trong diem 2011-2015 den thang 8-2012" xfId="207"/>
    <cellStyle name="1_Book1_Tong hop theo doi von TPCP (BC)" xfId="208"/>
    <cellStyle name="1_Book1_Worksheet in C: Users Administrator AppData Roaming eOffice TMP12345S BC cong trinh trong diem 2011-2015 den thang 8-2012" xfId="209"/>
    <cellStyle name="1_Book2" xfId="210"/>
    <cellStyle name="1_Book2_1 Bieu 6 thang nam 2011" xfId="211"/>
    <cellStyle name="1_Book2_1 Bieu 6 thang nam 2011_KH 2013_KKT_Phuluc(sửa lần cuối)" xfId="212"/>
    <cellStyle name="1_Book2_Bao cao doan cong tac cua Bo thang 4-2010" xfId="213"/>
    <cellStyle name="1_Book2_Bao cao tinh hinh thuc hien KH 2009 den 31-01-10" xfId="214"/>
    <cellStyle name="1_Book2_Bao cao tinh hinh thuc hien KH 2009 den 31-01-10_KH 2013_KKT_Phuluc(sửa lần cuối)" xfId="215"/>
    <cellStyle name="1_Book2_BC cong trinh trong diem" xfId="216"/>
    <cellStyle name="1_Book2_BC cong trinh trong diem_Bieu 6 thang nam 2012 (binh)" xfId="217"/>
    <cellStyle name="1_Book2_BC cong trinh trong diem_KH 2013_KKT_Phuluc(sửa lần cuối)" xfId="218"/>
    <cellStyle name="1_Book2_Bieu 01 UB(hung)" xfId="219"/>
    <cellStyle name="1_Book2_Bieu chi tieu NQ-HDNDT" xfId="220"/>
    <cellStyle name="1_Book2_Bieu mau KH 2013 (dia phuong)" xfId="221"/>
    <cellStyle name="1_Book2_Book1" xfId="222"/>
    <cellStyle name="1_Book2_Chi tieu 5 nam" xfId="223"/>
    <cellStyle name="1_Book2_Chi tieu 5 nam_BC cong trinh trong diem" xfId="224"/>
    <cellStyle name="1_Book2_Chi tieu 5 nam_BC cong trinh trong diem_Bieu 6 thang nam 2012 (binh)" xfId="225"/>
    <cellStyle name="1_Book2_Chi tieu 5 nam_Danh muc cong trinh trong diem (04.5.12) (1)" xfId="226"/>
    <cellStyle name="1_Book2_Chi tieu 5 nam_Danh muc cong trinh trong diem (15.8.11)" xfId="227"/>
    <cellStyle name="1_Book2_Chi tieu 5 nam_Danh muc cong trinh trong diem (25.5.12)" xfId="228"/>
    <cellStyle name="1_Book2_Chi tieu 5 nam_Danh muc cong trinh trong diem (25.9.11)" xfId="229"/>
    <cellStyle name="1_Book2_Chi tieu 5 nam_Danh muc cong trinh trong diem (31.8.11)" xfId="230"/>
    <cellStyle name="1_Book2_Chi tieu 5 nam_pvhung.skhdt 20117113152041 Danh muc cong trinh trong diem" xfId="231"/>
    <cellStyle name="1_Book2_Chi tieu 5 nam_Worksheet in C: Users Administrator AppData Roaming eOffice TMP12345S BC cong trinh trong diem 2011-2015 den thang 8-2012" xfId="232"/>
    <cellStyle name="1_Book2_Danh muc cong trinh trong diem (04.5.12) (1)" xfId="233"/>
    <cellStyle name="1_Book2_Danh muc cong trinh trong diem (15.8.11)" xfId="234"/>
    <cellStyle name="1_Book2_Danh muc cong trinh trong diem (25.5.12)" xfId="235"/>
    <cellStyle name="1_Book2_Danh muc cong trinh trong diem (25.9.11)" xfId="236"/>
    <cellStyle name="1_Book2_Danh muc cong trinh trong diem (31.8.11)" xfId="237"/>
    <cellStyle name="1_Book2_DK bo tri lai (chinh thuc)" xfId="238"/>
    <cellStyle name="1_Book2_Ke hoach 2010 (theo doi)" xfId="239"/>
    <cellStyle name="1_Book2_Ke hoach 2012" xfId="240"/>
    <cellStyle name="1_Book2_KH 2013_KKT_Phuluc(sửa lần cuối)" xfId="241"/>
    <cellStyle name="1_Book2_KTXH (02)" xfId="242"/>
    <cellStyle name="1_Book2_phu luc 6 thang gui bo" xfId="243"/>
    <cellStyle name="1_Book2_Phu luc BC KTXH" xfId="244"/>
    <cellStyle name="1_Book2_pvhung.skhdt 20117113152041 Danh muc cong trinh trong diem" xfId="245"/>
    <cellStyle name="1_Book2_pvhung.skhdt 20117113152041 Danh muc cong trinh trong diem_KH 2013_KKT_Phuluc(sửa lần cuối)" xfId="246"/>
    <cellStyle name="1_Book2_Tong hop so lieu" xfId="247"/>
    <cellStyle name="1_Book2_Tong hop so lieu_BC cong trinh trong diem" xfId="248"/>
    <cellStyle name="1_Book2_Tong hop so lieu_BC cong trinh trong diem_Bieu 6 thang nam 2012 (binh)" xfId="249"/>
    <cellStyle name="1_Book2_Tong hop so lieu_Danh muc cong trinh trong diem (04.5.12) (1)" xfId="250"/>
    <cellStyle name="1_Book2_Tong hop so lieu_Danh muc cong trinh trong diem (15.8.11)" xfId="251"/>
    <cellStyle name="1_Book2_Tong hop so lieu_Danh muc cong trinh trong diem (25.5.12)" xfId="252"/>
    <cellStyle name="1_Book2_Tong hop so lieu_Danh muc cong trinh trong diem (25.9.11)" xfId="253"/>
    <cellStyle name="1_Book2_Tong hop so lieu_Danh muc cong trinh trong diem (31.8.11)" xfId="254"/>
    <cellStyle name="1_Book2_Tong hop so lieu_pvhung.skhdt 20117113152041 Danh muc cong trinh trong diem" xfId="255"/>
    <cellStyle name="1_Book2_Tong hop so lieu_Worksheet in C: Users Administrator AppData Roaming eOffice TMP12345S BC cong trinh trong diem 2011-2015 den thang 8-2012" xfId="256"/>
    <cellStyle name="1_Book2_Tong hop theo doi von TPCP (BC)" xfId="257"/>
    <cellStyle name="1_Book2_Worksheet in C: Users Administrator AppData Roaming eOffice TMP12345S BC cong trinh trong diem 2011-2015 den thang 8-2012" xfId="258"/>
    <cellStyle name="1_Chi tieu 5 nam" xfId="259"/>
    <cellStyle name="1_Chi tieu 5 nam_BC cong trinh trong diem" xfId="260"/>
    <cellStyle name="1_Chi tieu 5 nam_BC cong trinh trong diem_Bieu 6 thang nam 2012 (binh)" xfId="261"/>
    <cellStyle name="1_Chi tieu 5 nam_Danh muc cong trinh trong diem (04.5.12) (1)" xfId="262"/>
    <cellStyle name="1_Chi tieu 5 nam_Danh muc cong trinh trong diem (15.8.11)" xfId="263"/>
    <cellStyle name="1_Chi tieu 5 nam_Danh muc cong trinh trong diem (25.5.12)" xfId="264"/>
    <cellStyle name="1_Chi tieu 5 nam_Danh muc cong trinh trong diem (25.9.11)" xfId="265"/>
    <cellStyle name="1_Chi tieu 5 nam_Danh muc cong trinh trong diem (31.8.11)" xfId="266"/>
    <cellStyle name="1_Chi tieu 5 nam_pvhung.skhdt 20117113152041 Danh muc cong trinh trong diem" xfId="267"/>
    <cellStyle name="1_Chi tieu 5 nam_Worksheet in C: Users Administrator AppData Roaming eOffice TMP12345S BC cong trinh trong diem 2011-2015 den thang 8-2012" xfId="268"/>
    <cellStyle name="1_Co TC 2008" xfId="269"/>
    <cellStyle name="1_Danh muc cong trinh trong diem (04.5.12) (1)" xfId="270"/>
    <cellStyle name="1_Danh muc cong trinh trong diem (15.8.11)" xfId="271"/>
    <cellStyle name="1_Danh muc cong trinh trong diem (25.5.12)" xfId="272"/>
    <cellStyle name="1_Danh muc cong trinh trong diem (25.9.11)" xfId="273"/>
    <cellStyle name="1_Danh muc cong trinh trong diem (31.8.11)" xfId="274"/>
    <cellStyle name="1_Danh sach gui BC thuc hien KH2009" xfId="275"/>
    <cellStyle name="1_Danh sach gui BC thuc hien KH2009_Bao cao doan cong tac cua Bo thang 4-2010" xfId="276"/>
    <cellStyle name="1_Danh sach gui BC thuc hien KH2009_Bao cao tinh hinh thuc hien KH 2009 den 31-01-10" xfId="277"/>
    <cellStyle name="1_Danh sach gui BC thuc hien KH2009_Bao cao tinh hinh thuc hien KH 2009 den 31-01-10_KH 2013_KKT_Phuluc(sửa lần cuối)" xfId="278"/>
    <cellStyle name="1_Danh sach gui BC thuc hien KH2009_Book1" xfId="279"/>
    <cellStyle name="1_Danh sach gui BC thuc hien KH2009_DK bo tri lai (chinh thuc)" xfId="280"/>
    <cellStyle name="1_Danh sach gui BC thuc hien KH2009_Ke hoach 2009 (theo doi) -1" xfId="281"/>
    <cellStyle name="1_Danh sach gui BC thuc hien KH2009_Ke hoach 2009 (theo doi) -1_Bao cao tinh hinh thuc hien KH 2009 den 31-01-10" xfId="282"/>
    <cellStyle name="1_Danh sach gui BC thuc hien KH2009_Ke hoach 2009 (theo doi) -1_Bao cao tinh hinh thuc hien KH 2009 den 31-01-10_KH 2013_KKT_Phuluc(sửa lần cuối)" xfId="283"/>
    <cellStyle name="1_Danh sach gui BC thuc hien KH2009_Ke hoach 2009 (theo doi) -1_Book1" xfId="284"/>
    <cellStyle name="1_Danh sach gui BC thuc hien KH2009_Ke hoach 2009 (theo doi) -1_Tong hop theo doi von TPCP (BC)" xfId="285"/>
    <cellStyle name="1_Danh sach gui BC thuc hien KH2009_Ke hoach 2010 (theo doi)" xfId="286"/>
    <cellStyle name="1_Danh sach gui BC thuc hien KH2009_Tong hop theo doi von TPCP (BC)" xfId="287"/>
    <cellStyle name="1_DK bo tri lai (chinh thuc)" xfId="288"/>
    <cellStyle name="1_Don gia Du thau ( XL19)" xfId="289"/>
    <cellStyle name="1_Don gia Du thau ( XL19)_Bao cao tinh hinh thuc hien KH 2009 den 31-01-10" xfId="290"/>
    <cellStyle name="1_Don gia Du thau ( XL19)_Bao cao tinh hinh thuc hien KH 2009 den 31-01-10_KH 2013_KKT_Phuluc(sửa lần cuối)" xfId="291"/>
    <cellStyle name="1_Don gia Du thau ( XL19)_Book1" xfId="292"/>
    <cellStyle name="1_Don gia Du thau ( XL19)_Tong hop theo doi von TPCP (BC)" xfId="293"/>
    <cellStyle name="1_Ke hoach 2010 (theo doi)" xfId="294"/>
    <cellStyle name="1_Ke hoach 2012" xfId="295"/>
    <cellStyle name="1_KH 2007 (theo doi)" xfId="296"/>
    <cellStyle name="1_KH 2007 (theo doi)_1 Bieu 6 thang nam 2011" xfId="297"/>
    <cellStyle name="1_KH 2007 (theo doi)_1 Bieu 6 thang nam 2011_KH 2013_KKT_Phuluc(sửa lần cuối)" xfId="298"/>
    <cellStyle name="1_KH 2007 (theo doi)_Bao cao doan cong tac cua Bo thang 4-2010" xfId="299"/>
    <cellStyle name="1_KH 2007 (theo doi)_Bao cao tinh hinh thuc hien KH 2009 den 31-01-10" xfId="300"/>
    <cellStyle name="1_KH 2007 (theo doi)_Bao cao tinh hinh thuc hien KH 2009 den 31-01-10_KH 2013_KKT_Phuluc(sửa lần cuối)" xfId="301"/>
    <cellStyle name="1_KH 2007 (theo doi)_BC cong trinh trong diem" xfId="302"/>
    <cellStyle name="1_KH 2007 (theo doi)_BC cong trinh trong diem_Bieu 6 thang nam 2012 (binh)" xfId="303"/>
    <cellStyle name="1_KH 2007 (theo doi)_BC cong trinh trong diem_KH 2013_KKT_Phuluc(sửa lần cuối)" xfId="304"/>
    <cellStyle name="1_KH 2007 (theo doi)_Bieu 01 UB(hung)" xfId="305"/>
    <cellStyle name="1_KH 2007 (theo doi)_Bieu chi tieu NQ-HDNDT" xfId="306"/>
    <cellStyle name="1_KH 2007 (theo doi)_Bieu mau KH 2013 (dia phuong)" xfId="307"/>
    <cellStyle name="1_KH 2007 (theo doi)_Book1" xfId="308"/>
    <cellStyle name="1_KH 2007 (theo doi)_Chi tieu 5 nam" xfId="309"/>
    <cellStyle name="1_KH 2007 (theo doi)_Chi tieu 5 nam_BC cong trinh trong diem" xfId="310"/>
    <cellStyle name="1_KH 2007 (theo doi)_Chi tieu 5 nam_BC cong trinh trong diem_Bieu 6 thang nam 2012 (binh)" xfId="311"/>
    <cellStyle name="1_KH 2007 (theo doi)_Chi tieu 5 nam_Danh muc cong trinh trong diem (04.5.12) (1)" xfId="312"/>
    <cellStyle name="1_KH 2007 (theo doi)_Chi tieu 5 nam_Danh muc cong trinh trong diem (15.8.11)" xfId="313"/>
    <cellStyle name="1_KH 2007 (theo doi)_Chi tieu 5 nam_Danh muc cong trinh trong diem (25.5.12)" xfId="314"/>
    <cellStyle name="1_KH 2007 (theo doi)_Chi tieu 5 nam_Danh muc cong trinh trong diem (25.9.11)" xfId="315"/>
    <cellStyle name="1_KH 2007 (theo doi)_Chi tieu 5 nam_Danh muc cong trinh trong diem (31.8.11)" xfId="316"/>
    <cellStyle name="1_KH 2007 (theo doi)_Chi tieu 5 nam_pvhung.skhdt 20117113152041 Danh muc cong trinh trong diem" xfId="317"/>
    <cellStyle name="1_KH 2007 (theo doi)_Chi tieu 5 nam_Worksheet in C: Users Administrator AppData Roaming eOffice TMP12345S BC cong trinh trong diem 2011-2015 den thang 8-2012" xfId="318"/>
    <cellStyle name="1_KH 2007 (theo doi)_Danh muc cong trinh trong diem (04.5.12) (1)" xfId="319"/>
    <cellStyle name="1_KH 2007 (theo doi)_Danh muc cong trinh trong diem (15.8.11)" xfId="320"/>
    <cellStyle name="1_KH 2007 (theo doi)_Danh muc cong trinh trong diem (25.5.12)" xfId="321"/>
    <cellStyle name="1_KH 2007 (theo doi)_Danh muc cong trinh trong diem (25.9.11)" xfId="322"/>
    <cellStyle name="1_KH 2007 (theo doi)_Danh muc cong trinh trong diem (31.8.11)" xfId="323"/>
    <cellStyle name="1_KH 2007 (theo doi)_DK bo tri lai (chinh thuc)" xfId="324"/>
    <cellStyle name="1_KH 2007 (theo doi)_Ke hoach 2010 (theo doi)" xfId="325"/>
    <cellStyle name="1_KH 2007 (theo doi)_Ke hoach 2012" xfId="326"/>
    <cellStyle name="1_KH 2007 (theo doi)_KH 2013_KKT_Phuluc(sửa lần cuối)" xfId="327"/>
    <cellStyle name="1_KH 2007 (theo doi)_KTXH (02)" xfId="328"/>
    <cellStyle name="1_KH 2007 (theo doi)_phu luc 6 thang gui bo" xfId="329"/>
    <cellStyle name="1_KH 2007 (theo doi)_Phu luc BC KTXH" xfId="330"/>
    <cellStyle name="1_KH 2007 (theo doi)_pvhung.skhdt 20117113152041 Danh muc cong trinh trong diem" xfId="331"/>
    <cellStyle name="1_KH 2007 (theo doi)_pvhung.skhdt 20117113152041 Danh muc cong trinh trong diem_KH 2013_KKT_Phuluc(sửa lần cuối)" xfId="332"/>
    <cellStyle name="1_KH 2007 (theo doi)_Tong hop so lieu" xfId="333"/>
    <cellStyle name="1_KH 2007 (theo doi)_Tong hop so lieu_BC cong trinh trong diem" xfId="334"/>
    <cellStyle name="1_KH 2007 (theo doi)_Tong hop so lieu_BC cong trinh trong diem_Bieu 6 thang nam 2012 (binh)" xfId="335"/>
    <cellStyle name="1_KH 2007 (theo doi)_Tong hop so lieu_Danh muc cong trinh trong diem (04.5.12) (1)" xfId="336"/>
    <cellStyle name="1_KH 2007 (theo doi)_Tong hop so lieu_Danh muc cong trinh trong diem (15.8.11)" xfId="337"/>
    <cellStyle name="1_KH 2007 (theo doi)_Tong hop so lieu_Danh muc cong trinh trong diem (25.5.12)" xfId="338"/>
    <cellStyle name="1_KH 2007 (theo doi)_Tong hop so lieu_Danh muc cong trinh trong diem (25.9.11)" xfId="339"/>
    <cellStyle name="1_KH 2007 (theo doi)_Tong hop so lieu_Danh muc cong trinh trong diem (31.8.11)" xfId="340"/>
    <cellStyle name="1_KH 2007 (theo doi)_Tong hop so lieu_pvhung.skhdt 20117113152041 Danh muc cong trinh trong diem" xfId="341"/>
    <cellStyle name="1_KH 2007 (theo doi)_Tong hop so lieu_Worksheet in C: Users Administrator AppData Roaming eOffice TMP12345S BC cong trinh trong diem 2011-2015 den thang 8-2012" xfId="342"/>
    <cellStyle name="1_KH 2007 (theo doi)_Tong hop theo doi von TPCP (BC)" xfId="343"/>
    <cellStyle name="1_KH 2007 (theo doi)_Worksheet in C: Users Administrator AppData Roaming eOffice TMP12345S BC cong trinh trong diem 2011-2015 den thang 8-2012" xfId="344"/>
    <cellStyle name="1_KH 2013_KKT_Phuluc(sửa lần cuối)" xfId="345"/>
    <cellStyle name="1_KTXH (02)" xfId="346"/>
    <cellStyle name="1_NTHOC" xfId="347"/>
    <cellStyle name="1_NTHOC_1 Bieu 6 thang nam 2011" xfId="348"/>
    <cellStyle name="1_NTHOC_1 Bieu 6 thang nam 2011_KH 2013_KKT_Phuluc(sửa lần cuối)" xfId="349"/>
    <cellStyle name="1_NTHOC_Bao cao tinh hinh thuc hien KH 2009 den 31-01-10" xfId="350"/>
    <cellStyle name="1_NTHOC_Bao cao tinh hinh thuc hien KH 2009 den 31-01-10_KH 2013_KKT_Phuluc(sửa lần cuối)" xfId="351"/>
    <cellStyle name="1_NTHOC_BC cong trinh trong diem" xfId="352"/>
    <cellStyle name="1_NTHOC_BC cong trinh trong diem_Bieu 6 thang nam 2012 (binh)" xfId="353"/>
    <cellStyle name="1_NTHOC_BC cong trinh trong diem_KH 2013_KKT_Phuluc(sửa lần cuối)" xfId="354"/>
    <cellStyle name="1_NTHOC_Bieu 01 UB(hung)" xfId="355"/>
    <cellStyle name="1_NTHOC_Bieu chi tieu NQ-HDNDT" xfId="356"/>
    <cellStyle name="1_NTHOC_Bieu mau KH 2013 (dia phuong)" xfId="357"/>
    <cellStyle name="1_NTHOC_Chi tieu 5 nam" xfId="358"/>
    <cellStyle name="1_NTHOC_Chi tieu 5 nam_BC cong trinh trong diem" xfId="359"/>
    <cellStyle name="1_NTHOC_Chi tieu 5 nam_BC cong trinh trong diem_Bieu 6 thang nam 2012 (binh)" xfId="360"/>
    <cellStyle name="1_NTHOC_Chi tieu 5 nam_Danh muc cong trinh trong diem (04.5.12) (1)" xfId="361"/>
    <cellStyle name="1_NTHOC_Chi tieu 5 nam_Danh muc cong trinh trong diem (15.8.11)" xfId="362"/>
    <cellStyle name="1_NTHOC_Chi tieu 5 nam_Danh muc cong trinh trong diem (25.5.12)" xfId="363"/>
    <cellStyle name="1_NTHOC_Chi tieu 5 nam_Danh muc cong trinh trong diem (25.9.11)" xfId="364"/>
    <cellStyle name="1_NTHOC_Chi tieu 5 nam_Danh muc cong trinh trong diem (31.8.11)" xfId="365"/>
    <cellStyle name="1_NTHOC_Chi tieu 5 nam_pvhung.skhdt 20117113152041 Danh muc cong trinh trong diem" xfId="366"/>
    <cellStyle name="1_NTHOC_Chi tieu 5 nam_Worksheet in C: Users Administrator AppData Roaming eOffice TMP12345S BC cong trinh trong diem 2011-2015 den thang 8-2012" xfId="367"/>
    <cellStyle name="1_NTHOC_Danh muc cong trinh trong diem (04.5.12) (1)" xfId="368"/>
    <cellStyle name="1_NTHOC_Danh muc cong trinh trong diem (15.8.11)" xfId="369"/>
    <cellStyle name="1_NTHOC_Danh muc cong trinh trong diem (25.5.12)" xfId="370"/>
    <cellStyle name="1_NTHOC_Danh muc cong trinh trong diem (25.9.11)" xfId="371"/>
    <cellStyle name="1_NTHOC_Danh muc cong trinh trong diem (31.8.11)" xfId="372"/>
    <cellStyle name="1_NTHOC_DK bo tri lai (chinh thuc)" xfId="373"/>
    <cellStyle name="1_NTHOC_Ke hoach 2012" xfId="374"/>
    <cellStyle name="1_NTHOC_KH 2013_KKT_Phuluc(sửa lần cuối)" xfId="375"/>
    <cellStyle name="1_NTHOC_KTXH (02)" xfId="376"/>
    <cellStyle name="1_NTHOC_phu luc 6 thang gui bo" xfId="377"/>
    <cellStyle name="1_NTHOC_Phu luc BC KTXH" xfId="378"/>
    <cellStyle name="1_NTHOC_pvhung.skhdt 20117113152041 Danh muc cong trinh trong diem" xfId="379"/>
    <cellStyle name="1_NTHOC_pvhung.skhdt 20117113152041 Danh muc cong trinh trong diem_KH 2013_KKT_Phuluc(sửa lần cuối)" xfId="380"/>
    <cellStyle name="1_NTHOC_Ra soat KH 2009 (chinh thuc o nha)" xfId="381"/>
    <cellStyle name="1_NTHOC_Tong hop so lieu" xfId="382"/>
    <cellStyle name="1_NTHOC_Tong hop so lieu_BC cong trinh trong diem" xfId="383"/>
    <cellStyle name="1_NTHOC_Tong hop so lieu_BC cong trinh trong diem_Bieu 6 thang nam 2012 (binh)" xfId="384"/>
    <cellStyle name="1_NTHOC_Tong hop so lieu_Danh muc cong trinh trong diem (04.5.12) (1)" xfId="385"/>
    <cellStyle name="1_NTHOC_Tong hop so lieu_Danh muc cong trinh trong diem (15.8.11)" xfId="386"/>
    <cellStyle name="1_NTHOC_Tong hop so lieu_Danh muc cong trinh trong diem (25.5.12)" xfId="387"/>
    <cellStyle name="1_NTHOC_Tong hop so lieu_Danh muc cong trinh trong diem (25.9.11)" xfId="388"/>
    <cellStyle name="1_NTHOC_Tong hop so lieu_Danh muc cong trinh trong diem (31.8.11)" xfId="389"/>
    <cellStyle name="1_NTHOC_Tong hop so lieu_pvhung.skhdt 20117113152041 Danh muc cong trinh trong diem" xfId="390"/>
    <cellStyle name="1_NTHOC_Tong hop so lieu_Worksheet in C: Users Administrator AppData Roaming eOffice TMP12345S BC cong trinh trong diem 2011-2015 den thang 8-2012" xfId="391"/>
    <cellStyle name="1_NTHOC_Tong hop theo doi von TPCP" xfId="392"/>
    <cellStyle name="1_NTHOC_Tong hop theo doi von TPCP (BC)" xfId="393"/>
    <cellStyle name="1_NTHOC_Worksheet in C: Users Administrator AppData Roaming eOffice TMP12345S BC cong trinh trong diem 2011-2015 den thang 8-2012" xfId="394"/>
    <cellStyle name="1_phu luc 6 thang gui bo" xfId="395"/>
    <cellStyle name="1_Phu luc BC KTXH" xfId="396"/>
    <cellStyle name="1_pvhung.skhdt 20117113152041 Danh muc cong trinh trong diem" xfId="397"/>
    <cellStyle name="1_pvhung.skhdt 20117113152041 Danh muc cong trinh trong diem_KH 2013_KKT_Phuluc(sửa lần cuối)" xfId="398"/>
    <cellStyle name="1_Ra soat Giai ngan 2007 (dang lam)" xfId="399"/>
    <cellStyle name="1_Ra soat Giai ngan 2007 (dang lam)_Bao cao tinh hinh thuc hien KH 2009 den 31-01-10" xfId="400"/>
    <cellStyle name="1_Ra soat Giai ngan 2007 (dang lam)_Bao cao tinh hinh thuc hien KH 2009 den 31-01-10_KH 2013_KKT_Phuluc(sửa lần cuối)" xfId="401"/>
    <cellStyle name="1_Ra soat Giai ngan 2007 (dang lam)_Book1" xfId="402"/>
    <cellStyle name="1_Ra soat Giai ngan 2007 (dang lam)_Tong hop theo doi von TPCP (BC)" xfId="403"/>
    <cellStyle name="1_Theo doi von TPCP (dang lam)" xfId="404"/>
    <cellStyle name="1_Theo doi von TPCP (dang lam)_Bao cao tinh hinh thuc hien KH 2009 den 31-01-10" xfId="405"/>
    <cellStyle name="1_Theo doi von TPCP (dang lam)_Bao cao tinh hinh thuc hien KH 2009 den 31-01-10_KH 2013_KKT_Phuluc(sửa lần cuối)" xfId="406"/>
    <cellStyle name="1_Theo doi von TPCP (dang lam)_Book1" xfId="407"/>
    <cellStyle name="1_Theo doi von TPCP (dang lam)_Tong hop theo doi von TPCP (BC)" xfId="408"/>
    <cellStyle name="1_Tong hop so lieu" xfId="409"/>
    <cellStyle name="1_Tong hop so lieu_BC cong trinh trong diem" xfId="410"/>
    <cellStyle name="1_Tong hop so lieu_BC cong trinh trong diem_Bieu 6 thang nam 2012 (binh)" xfId="411"/>
    <cellStyle name="1_Tong hop so lieu_Danh muc cong trinh trong diem (04.5.12) (1)" xfId="412"/>
    <cellStyle name="1_Tong hop so lieu_Danh muc cong trinh trong diem (15.8.11)" xfId="413"/>
    <cellStyle name="1_Tong hop so lieu_Danh muc cong trinh trong diem (25.5.12)" xfId="414"/>
    <cellStyle name="1_Tong hop so lieu_Danh muc cong trinh trong diem (25.9.11)" xfId="415"/>
    <cellStyle name="1_Tong hop so lieu_Danh muc cong trinh trong diem (31.8.11)" xfId="416"/>
    <cellStyle name="1_Tong hop so lieu_pvhung.skhdt 20117113152041 Danh muc cong trinh trong diem" xfId="417"/>
    <cellStyle name="1_Tong hop so lieu_Worksheet in C: Users Administrator AppData Roaming eOffice TMP12345S BC cong trinh trong diem 2011-2015 den thang 8-2012" xfId="418"/>
    <cellStyle name="1_Tong hop theo doi von TPCP (BC)" xfId="419"/>
    <cellStyle name="1_Worksheet in C: Users Administrator AppData Roaming eOffice TMP12345S BC cong trinh trong diem 2011-2015 den thang 8-2012" xfId="420"/>
    <cellStyle name="1_ÿÿÿÿÿ" xfId="421"/>
    <cellStyle name="1_ÿÿÿÿÿ_Bao cao tinh hinh thuc hien KH 2009 den 31-01-10" xfId="422"/>
    <cellStyle name="1_ÿÿÿÿÿ_Bao cao tinh hinh thuc hien KH 2009 den 31-01-10_KH 2013_KKT_Phuluc(sửa lần cuối)" xfId="423"/>
    <cellStyle name="1_ÿÿÿÿÿ_Book1" xfId="424"/>
    <cellStyle name="1_ÿÿÿÿÿ_Tong hop theo doi von TPCP (BC)" xfId="425"/>
    <cellStyle name="15" xfId="426"/>
    <cellStyle name="2" xfId="427"/>
    <cellStyle name="2_1 Bieu 6 thang nam 2011" xfId="428"/>
    <cellStyle name="2_1 Bieu 6 thang nam 2011_KH 2013_KKT_Phuluc(sửa lần cuối)" xfId="429"/>
    <cellStyle name="2_Bao cao tinh hinh thuc hien KH 2009 den 31-01-10" xfId="430"/>
    <cellStyle name="2_Bao cao tinh hinh thuc hien KH 2009 den 31-01-10_KH 2013_KKT_Phuluc(sửa lần cuối)" xfId="431"/>
    <cellStyle name="2_BC cong trinh trong diem" xfId="432"/>
    <cellStyle name="2_BC cong trinh trong diem_Bieu 6 thang nam 2012 (binh)" xfId="433"/>
    <cellStyle name="2_BC cong trinh trong diem_KH 2013_KKT_Phuluc(sửa lần cuối)" xfId="434"/>
    <cellStyle name="2_Bieu 01 UB(hung)" xfId="435"/>
    <cellStyle name="2_Bieu chi tieu NQ-HDNDT" xfId="436"/>
    <cellStyle name="2_Bieu mau KH 2013 (dia phuong)" xfId="437"/>
    <cellStyle name="2_BL vu" xfId="438"/>
    <cellStyle name="2_BL vu_Bao cao tinh hinh thuc hien KH 2009 den 31-01-10" xfId="439"/>
    <cellStyle name="2_Book1" xfId="440"/>
    <cellStyle name="2_Book1_Bao cao tinh hinh thuc hien KH 2009 den 31-01-10" xfId="441"/>
    <cellStyle name="2_Book1_Bao cao tinh hinh thuc hien KH 2009 den 31-01-10_KH 2013_KKT_Phuluc(sửa lần cuối)" xfId="442"/>
    <cellStyle name="2_Book1_Book1" xfId="443"/>
    <cellStyle name="2_Book1_Ra soat KH 2009 (chinh thuc o nha)" xfId="444"/>
    <cellStyle name="2_Chi tieu 5 nam" xfId="445"/>
    <cellStyle name="2_Chi tieu 5 nam_BC cong trinh trong diem" xfId="446"/>
    <cellStyle name="2_Chi tieu 5 nam_BC cong trinh trong diem_Bieu 6 thang nam 2012 (binh)" xfId="447"/>
    <cellStyle name="2_Chi tieu 5 nam_Danh muc cong trinh trong diem (04.5.12) (1)" xfId="448"/>
    <cellStyle name="2_Chi tieu 5 nam_Danh muc cong trinh trong diem (15.8.11)" xfId="449"/>
    <cellStyle name="2_Chi tieu 5 nam_Danh muc cong trinh trong diem (25.5.12)" xfId="450"/>
    <cellStyle name="2_Chi tieu 5 nam_Danh muc cong trinh trong diem (25.9.11)" xfId="451"/>
    <cellStyle name="2_Chi tieu 5 nam_Danh muc cong trinh trong diem (31.8.11)" xfId="452"/>
    <cellStyle name="2_Chi tieu 5 nam_pvhung.skhdt 20117113152041 Danh muc cong trinh trong diem" xfId="453"/>
    <cellStyle name="2_Chi tieu 5 nam_Worksheet in C: Users Administrator AppData Roaming eOffice TMP12345S BC cong trinh trong diem 2011-2015 den thang 8-2012" xfId="454"/>
    <cellStyle name="2_Danh muc cong trinh trong diem (04.5.12) (1)" xfId="455"/>
    <cellStyle name="2_Danh muc cong trinh trong diem (15.8.11)" xfId="456"/>
    <cellStyle name="2_Danh muc cong trinh trong diem (25.5.12)" xfId="457"/>
    <cellStyle name="2_Danh muc cong trinh trong diem (25.9.11)" xfId="458"/>
    <cellStyle name="2_Danh muc cong trinh trong diem (31.8.11)" xfId="459"/>
    <cellStyle name="2_DK bo tri lai (chinh thuc)" xfId="460"/>
    <cellStyle name="2_Ke hoach 2012" xfId="461"/>
    <cellStyle name="2_KH 2013_KKT_Phuluc(sửa lần cuối)" xfId="462"/>
    <cellStyle name="2_KTXH (02)" xfId="463"/>
    <cellStyle name="2_NTHOC" xfId="464"/>
    <cellStyle name="2_NTHOC_1 Bieu 6 thang nam 2011" xfId="465"/>
    <cellStyle name="2_NTHOC_1 Bieu 6 thang nam 2011_KH 2013_KKT_Phuluc(sửa lần cuối)" xfId="466"/>
    <cellStyle name="2_NTHOC_Bao cao tinh hinh thuc hien KH 2009 den 31-01-10" xfId="467"/>
    <cellStyle name="2_NTHOC_Bao cao tinh hinh thuc hien KH 2009 den 31-01-10_KH 2013_KKT_Phuluc(sửa lần cuối)" xfId="468"/>
    <cellStyle name="2_NTHOC_BC cong trinh trong diem" xfId="469"/>
    <cellStyle name="2_NTHOC_BC cong trinh trong diem_Bieu 6 thang nam 2012 (binh)" xfId="470"/>
    <cellStyle name="2_NTHOC_BC cong trinh trong diem_KH 2013_KKT_Phuluc(sửa lần cuối)" xfId="471"/>
    <cellStyle name="2_NTHOC_Bieu 01 UB(hung)" xfId="472"/>
    <cellStyle name="2_NTHOC_Bieu chi tieu NQ-HDNDT" xfId="473"/>
    <cellStyle name="2_NTHOC_Bieu mau KH 2013 (dia phuong)" xfId="474"/>
    <cellStyle name="2_NTHOC_Chi tieu 5 nam" xfId="475"/>
    <cellStyle name="2_NTHOC_Chi tieu 5 nam_BC cong trinh trong diem" xfId="476"/>
    <cellStyle name="2_NTHOC_Chi tieu 5 nam_BC cong trinh trong diem_Bieu 6 thang nam 2012 (binh)" xfId="477"/>
    <cellStyle name="2_NTHOC_Chi tieu 5 nam_Danh muc cong trinh trong diem (04.5.12) (1)" xfId="478"/>
    <cellStyle name="2_NTHOC_Chi tieu 5 nam_Danh muc cong trinh trong diem (15.8.11)" xfId="479"/>
    <cellStyle name="2_NTHOC_Chi tieu 5 nam_Danh muc cong trinh trong diem (25.5.12)" xfId="480"/>
    <cellStyle name="2_NTHOC_Chi tieu 5 nam_Danh muc cong trinh trong diem (25.9.11)" xfId="481"/>
    <cellStyle name="2_NTHOC_Chi tieu 5 nam_Danh muc cong trinh trong diem (31.8.11)" xfId="482"/>
    <cellStyle name="2_NTHOC_Chi tieu 5 nam_pvhung.skhdt 20117113152041 Danh muc cong trinh trong diem" xfId="483"/>
    <cellStyle name="2_NTHOC_Chi tieu 5 nam_Worksheet in C: Users Administrator AppData Roaming eOffice TMP12345S BC cong trinh trong diem 2011-2015 den thang 8-2012" xfId="484"/>
    <cellStyle name="2_NTHOC_Danh muc cong trinh trong diem (04.5.12) (1)" xfId="485"/>
    <cellStyle name="2_NTHOC_Danh muc cong trinh trong diem (15.8.11)" xfId="486"/>
    <cellStyle name="2_NTHOC_Danh muc cong trinh trong diem (25.5.12)" xfId="487"/>
    <cellStyle name="2_NTHOC_Danh muc cong trinh trong diem (25.9.11)" xfId="488"/>
    <cellStyle name="2_NTHOC_Danh muc cong trinh trong diem (31.8.11)" xfId="489"/>
    <cellStyle name="2_NTHOC_DK bo tri lai (chinh thuc)" xfId="490"/>
    <cellStyle name="2_NTHOC_Ke hoach 2012" xfId="491"/>
    <cellStyle name="2_NTHOC_KH 2013_KKT_Phuluc(sửa lần cuối)" xfId="492"/>
    <cellStyle name="2_NTHOC_KTXH (02)" xfId="493"/>
    <cellStyle name="2_NTHOC_phu luc 6 thang gui bo" xfId="494"/>
    <cellStyle name="2_NTHOC_Phu luc BC KTXH" xfId="495"/>
    <cellStyle name="2_NTHOC_pvhung.skhdt 20117113152041 Danh muc cong trinh trong diem" xfId="496"/>
    <cellStyle name="2_NTHOC_pvhung.skhdt 20117113152041 Danh muc cong trinh trong diem_KH 2013_KKT_Phuluc(sửa lần cuối)" xfId="497"/>
    <cellStyle name="2_NTHOC_Ra soat KH 2009 (chinh thuc o nha)" xfId="498"/>
    <cellStyle name="2_NTHOC_Tong hop so lieu" xfId="499"/>
    <cellStyle name="2_NTHOC_Tong hop so lieu_BC cong trinh trong diem" xfId="500"/>
    <cellStyle name="2_NTHOC_Tong hop so lieu_BC cong trinh trong diem_Bieu 6 thang nam 2012 (binh)" xfId="501"/>
    <cellStyle name="2_NTHOC_Tong hop so lieu_Danh muc cong trinh trong diem (04.5.12) (1)" xfId="502"/>
    <cellStyle name="2_NTHOC_Tong hop so lieu_Danh muc cong trinh trong diem (15.8.11)" xfId="503"/>
    <cellStyle name="2_NTHOC_Tong hop so lieu_Danh muc cong trinh trong diem (25.5.12)" xfId="504"/>
    <cellStyle name="2_NTHOC_Tong hop so lieu_Danh muc cong trinh trong diem (25.9.11)" xfId="505"/>
    <cellStyle name="2_NTHOC_Tong hop so lieu_Danh muc cong trinh trong diem (31.8.11)" xfId="506"/>
    <cellStyle name="2_NTHOC_Tong hop so lieu_pvhung.skhdt 20117113152041 Danh muc cong trinh trong diem" xfId="507"/>
    <cellStyle name="2_NTHOC_Tong hop so lieu_Worksheet in C: Users Administrator AppData Roaming eOffice TMP12345S BC cong trinh trong diem 2011-2015 den thang 8-2012" xfId="508"/>
    <cellStyle name="2_NTHOC_Tong hop theo doi von TPCP" xfId="509"/>
    <cellStyle name="2_NTHOC_Tong hop theo doi von TPCP (BC)" xfId="510"/>
    <cellStyle name="2_NTHOC_Worksheet in C: Users Administrator AppData Roaming eOffice TMP12345S BC cong trinh trong diem 2011-2015 den thang 8-2012" xfId="511"/>
    <cellStyle name="2_phu luc 6 thang gui bo" xfId="512"/>
    <cellStyle name="2_Phu luc BC KTXH" xfId="513"/>
    <cellStyle name="2_pvhung.skhdt 20117113152041 Danh muc cong trinh trong diem" xfId="514"/>
    <cellStyle name="2_pvhung.skhdt 20117113152041 Danh muc cong trinh trong diem_KH 2013_KKT_Phuluc(sửa lần cuối)" xfId="515"/>
    <cellStyle name="2_Ra soat KH 2008 (chinh thuc)" xfId="516"/>
    <cellStyle name="2_Ra soat KH 2009 (chinh thuc o nha)" xfId="517"/>
    <cellStyle name="2_Tong hop so lieu" xfId="518"/>
    <cellStyle name="2_Tong hop so lieu_BC cong trinh trong diem" xfId="519"/>
    <cellStyle name="2_Tong hop so lieu_BC cong trinh trong diem_Bieu 6 thang nam 2012 (binh)" xfId="520"/>
    <cellStyle name="2_Tong hop so lieu_Danh muc cong trinh trong diem (04.5.12) (1)" xfId="521"/>
    <cellStyle name="2_Tong hop so lieu_Danh muc cong trinh trong diem (15.8.11)" xfId="522"/>
    <cellStyle name="2_Tong hop so lieu_Danh muc cong trinh trong diem (25.5.12)" xfId="523"/>
    <cellStyle name="2_Tong hop so lieu_Danh muc cong trinh trong diem (25.9.11)" xfId="524"/>
    <cellStyle name="2_Tong hop so lieu_Danh muc cong trinh trong diem (31.8.11)" xfId="525"/>
    <cellStyle name="2_Tong hop so lieu_pvhung.skhdt 20117113152041 Danh muc cong trinh trong diem" xfId="526"/>
    <cellStyle name="2_Tong hop so lieu_Worksheet in C: Users Administrator AppData Roaming eOffice TMP12345S BC cong trinh trong diem 2011-2015 den thang 8-2012" xfId="527"/>
    <cellStyle name="2_Tong hop theo doi von TPCP" xfId="528"/>
    <cellStyle name="2_Tong hop theo doi von TPCP (BC)" xfId="529"/>
    <cellStyle name="2_Worksheet in C: Users Administrator AppData Roaming eOffice TMP12345S BC cong trinh trong diem 2011-2015 den thang 8-2012" xfId="530"/>
    <cellStyle name="20% - Accent1 2" xfId="531"/>
    <cellStyle name="20% - Accent2 2" xfId="532"/>
    <cellStyle name="20% - Accent3 2" xfId="533"/>
    <cellStyle name="20% - Accent4 2" xfId="534"/>
    <cellStyle name="20% - Accent5 2" xfId="535"/>
    <cellStyle name="20% - Accent6 2" xfId="536"/>
    <cellStyle name="3" xfId="537"/>
    <cellStyle name="3_Bao cao tinh hinh thuc hien KH 2009 den 31-01-10" xfId="538"/>
    <cellStyle name="4" xfId="539"/>
    <cellStyle name="40% - Accent1 2" xfId="540"/>
    <cellStyle name="40% - Accent2 2" xfId="541"/>
    <cellStyle name="40% - Accent3 2" xfId="542"/>
    <cellStyle name="40% - Accent4 2" xfId="543"/>
    <cellStyle name="40% - Accent5 2" xfId="544"/>
    <cellStyle name="40% - Accent6 2" xfId="545"/>
    <cellStyle name="52" xfId="546"/>
    <cellStyle name="60% - Accent1 2" xfId="547"/>
    <cellStyle name="60% - Accent2 2" xfId="548"/>
    <cellStyle name="60% - Accent3 2" xfId="549"/>
    <cellStyle name="60% - Accent4 2" xfId="550"/>
    <cellStyle name="60% - Accent5 2" xfId="551"/>
    <cellStyle name="60% - Accent6 2" xfId="552"/>
    <cellStyle name="Accent1 2" xfId="553"/>
    <cellStyle name="Accent2 2" xfId="554"/>
    <cellStyle name="Accent3 2" xfId="555"/>
    <cellStyle name="Accent4 2" xfId="556"/>
    <cellStyle name="Accent5 2" xfId="557"/>
    <cellStyle name="Accent6 2" xfId="558"/>
    <cellStyle name="ÅëÈ­ [0]_¿ì¹°Åë" xfId="559"/>
    <cellStyle name="AeE­ [0]_INQUIRY ¿?¾÷AßAø " xfId="560"/>
    <cellStyle name="ÅëÈ­_¿ì¹°Åë" xfId="561"/>
    <cellStyle name="AeE­_INQUIRY ¿?¾÷AßAø " xfId="562"/>
    <cellStyle name="ÄÞ¸¶ [0]_¿ì¹°Åë" xfId="563"/>
    <cellStyle name="AÞ¸¶ [0]_INQUIRY ¿?¾÷AßAø " xfId="564"/>
    <cellStyle name="ÄÞ¸¶_¿ì¹°Åë" xfId="565"/>
    <cellStyle name="AÞ¸¶_INQUIRY ¿?¾÷AßAø " xfId="566"/>
    <cellStyle name="AutoFormat-Optionen" xfId="567"/>
    <cellStyle name="AutoFormat-Optionen 10" xfId="568"/>
    <cellStyle name="AutoFormat-Optionen 16" xfId="569"/>
    <cellStyle name="AutoFormat-Optionen 2" xfId="570"/>
    <cellStyle name="AutoFormat-Optionen 3" xfId="571"/>
    <cellStyle name="AutoFormat-Optionen 6" xfId="572"/>
    <cellStyle name="AutoFormat-Optionen 7" xfId="573"/>
    <cellStyle name="AutoFormat-Optionen 8" xfId="574"/>
    <cellStyle name="AutoFormat-Optionen_B9-CTMTQG" xfId="575"/>
    <cellStyle name="Bad 2" xfId="576"/>
    <cellStyle name="Bình Thường_Cat phay" xfId="577"/>
    <cellStyle name="C?AØ_¿?¾÷CoE² " xfId="578"/>
    <cellStyle name="Ç¥ÁØ_´çÃÊ±¸ÀÔ»ý»ê" xfId="579"/>
    <cellStyle name="C￥AØ_¿μ¾÷CoE² " xfId="580"/>
    <cellStyle name="Calc Currency (0)" xfId="581"/>
    <cellStyle name="Calc Currency (2)" xfId="582"/>
    <cellStyle name="Calc Percent (0)" xfId="583"/>
    <cellStyle name="Calc Percent (1)" xfId="584"/>
    <cellStyle name="Calc Percent (2)" xfId="585"/>
    <cellStyle name="Calc Units (0)" xfId="586"/>
    <cellStyle name="Calc Units (1)" xfId="587"/>
    <cellStyle name="Calc Units (2)" xfId="588"/>
    <cellStyle name="Calculation 2" xfId="589"/>
    <cellStyle name="category" xfId="590"/>
    <cellStyle name="Check Cell 2" xfId="591"/>
    <cellStyle name="CHUONG" xfId="592"/>
    <cellStyle name="Comma" xfId="593" builtinId="3"/>
    <cellStyle name="Comma [0] 2" xfId="594"/>
    <cellStyle name="Comma [0] 2 2" xfId="595"/>
    <cellStyle name="Comma [0] 2_Bieu chi tieu NQ-HDNDT" xfId="596"/>
    <cellStyle name="Comma [0] 3" xfId="597"/>
    <cellStyle name="Comma [0] 4" xfId="598"/>
    <cellStyle name="Comma [0] 5" xfId="599"/>
    <cellStyle name="Comma [0] 6" xfId="600"/>
    <cellStyle name="Comma [00]" xfId="601"/>
    <cellStyle name="Comma 10" xfId="602"/>
    <cellStyle name="Comma 10 2" xfId="603"/>
    <cellStyle name="Comma 11" xfId="604"/>
    <cellStyle name="Comma 12" xfId="605"/>
    <cellStyle name="Comma 13" xfId="606"/>
    <cellStyle name="Comma 14" xfId="607"/>
    <cellStyle name="Comma 2" xfId="608"/>
    <cellStyle name="Comma 2 2" xfId="609"/>
    <cellStyle name="Comma 2 3" xfId="610"/>
    <cellStyle name="Comma 2 4" xfId="611"/>
    <cellStyle name="Comma 2 5" xfId="612"/>
    <cellStyle name="Comma 2 6" xfId="613"/>
    <cellStyle name="Comma 2_B9-CTMTQG" xfId="614"/>
    <cellStyle name="Comma 3" xfId="615"/>
    <cellStyle name="Comma 3 2" xfId="616"/>
    <cellStyle name="Comma 3 3" xfId="617"/>
    <cellStyle name="Comma 3_B9-CTMTQG" xfId="618"/>
    <cellStyle name="Comma 4" xfId="619"/>
    <cellStyle name="Comma 4 2" xfId="620"/>
    <cellStyle name="Comma 5" xfId="621"/>
    <cellStyle name="Comma 5 2" xfId="622"/>
    <cellStyle name="Comma 6" xfId="623"/>
    <cellStyle name="Comma 6 2" xfId="624"/>
    <cellStyle name="Comma 6 3" xfId="625"/>
    <cellStyle name="Comma 7" xfId="626"/>
    <cellStyle name="Comma 7 2" xfId="627"/>
    <cellStyle name="Comma 7 3" xfId="628"/>
    <cellStyle name="Comma 8" xfId="629"/>
    <cellStyle name="Comma 8 2" xfId="630"/>
    <cellStyle name="Comma 9" xfId="631"/>
    <cellStyle name="comma zerodec" xfId="632"/>
    <cellStyle name="comma zerodec 2" xfId="633"/>
    <cellStyle name="Comma0" xfId="634"/>
    <cellStyle name="Currency [00]" xfId="635"/>
    <cellStyle name="Currency0" xfId="636"/>
    <cellStyle name="Currency1" xfId="637"/>
    <cellStyle name="Currency1 2" xfId="638"/>
    <cellStyle name="Date" xfId="639"/>
    <cellStyle name="Date Short" xfId="640"/>
    <cellStyle name="Date_1 Bieu 6 thang nam 2011" xfId="641"/>
    <cellStyle name="Decimal" xfId="642"/>
    <cellStyle name="DELTA" xfId="643"/>
    <cellStyle name="Dezimal [0]_68574_Materialbedarfsliste" xfId="644"/>
    <cellStyle name="Dezimal_68574_Materialbedarfsliste" xfId="645"/>
    <cellStyle name="Dollar (zero dec)" xfId="646"/>
    <cellStyle name="Dollar (zero dec) 2" xfId="647"/>
    <cellStyle name="Enter Currency (0)" xfId="648"/>
    <cellStyle name="Enter Currency (2)" xfId="649"/>
    <cellStyle name="Enter Units (0)" xfId="650"/>
    <cellStyle name="Enter Units (1)" xfId="651"/>
    <cellStyle name="Enter Units (2)" xfId="652"/>
    <cellStyle name="Euro" xfId="653"/>
    <cellStyle name="Explanatory Text 2" xfId="654"/>
    <cellStyle name="Fixed" xfId="655"/>
    <cellStyle name="Good 2" xfId="656"/>
    <cellStyle name="Grey" xfId="657"/>
    <cellStyle name="ha" xfId="658"/>
    <cellStyle name="Header" xfId="659"/>
    <cellStyle name="Header1" xfId="660"/>
    <cellStyle name="Header2" xfId="661"/>
    <cellStyle name="Heading 1 2" xfId="662"/>
    <cellStyle name="Heading 2 2" xfId="663"/>
    <cellStyle name="Heading 3 2" xfId="664"/>
    <cellStyle name="Heading 4 2" xfId="665"/>
    <cellStyle name="HEADING1" xfId="666"/>
    <cellStyle name="HEADING1 2" xfId="667"/>
    <cellStyle name="HEADING2" xfId="668"/>
    <cellStyle name="HEADING2 2" xfId="669"/>
    <cellStyle name="headoption" xfId="670"/>
    <cellStyle name="Hoa-Scholl" xfId="671"/>
    <cellStyle name="Input [yellow]" xfId="672"/>
    <cellStyle name="Input 2" xfId="673"/>
    <cellStyle name="Ledger 17 x 11 in" xfId="674"/>
    <cellStyle name="Line" xfId="675"/>
    <cellStyle name="Link Currency (0)" xfId="676"/>
    <cellStyle name="Link Currency (2)" xfId="677"/>
    <cellStyle name="Link Units (0)" xfId="678"/>
    <cellStyle name="Link Units (1)" xfId="679"/>
    <cellStyle name="Link Units (2)" xfId="680"/>
    <cellStyle name="Linked Cell 2" xfId="681"/>
    <cellStyle name="Loai CBDT" xfId="682"/>
    <cellStyle name="Loai CT" xfId="683"/>
    <cellStyle name="Loai GD" xfId="684"/>
    <cellStyle name="Millares [0]_Well Timing" xfId="685"/>
    <cellStyle name="Millares_Well Timing" xfId="686"/>
    <cellStyle name="Model" xfId="687"/>
    <cellStyle name="moi" xfId="688"/>
    <cellStyle name="Moneda [0]_Well Timing" xfId="689"/>
    <cellStyle name="Moneda_Well Timing" xfId="690"/>
    <cellStyle name="Monétaire [0]_TARIFFS DB" xfId="691"/>
    <cellStyle name="Monétaire_TARIFFS DB" xfId="692"/>
    <cellStyle name="n" xfId="693"/>
    <cellStyle name="n_1 Bieu 6 thang nam 2011" xfId="694"/>
    <cellStyle name="n_17 bieu (hung cap nhap)" xfId="695"/>
    <cellStyle name="n_Bao cao doan cong tac cua Bo thang 4-2010" xfId="696"/>
    <cellStyle name="n_Bao cao tinh hinh thuc hien KH 2009 den 31-01-10" xfId="697"/>
    <cellStyle name="n_Bieu 01 UB(hung)" xfId="698"/>
    <cellStyle name="n_Bieu chi tieu NQ-HDNDT" xfId="699"/>
    <cellStyle name="n_Bieu mau ke hoach 2013" xfId="700"/>
    <cellStyle name="n_Bieu mau KH 2013 (dia phuong)" xfId="701"/>
    <cellStyle name="n_Book1" xfId="702"/>
    <cellStyle name="n_Book1_Bieu du thao QD von ho tro co MT" xfId="703"/>
    <cellStyle name="n_Chi tieu 5 nam" xfId="704"/>
    <cellStyle name="n_Ke hoach 2010 (theo doi)" xfId="705"/>
    <cellStyle name="n_Ke hoach 2012" xfId="706"/>
    <cellStyle name="n_KH 2013_KKT_Phuluc(sửa lần cuối)" xfId="707"/>
    <cellStyle name="n_KTXH (02)" xfId="708"/>
    <cellStyle name="n_phu luc 6 thang gui bo" xfId="709"/>
    <cellStyle name="n_Phu luc BC KTXH" xfId="710"/>
    <cellStyle name="n_Tong hop so lieu" xfId="711"/>
    <cellStyle name="n_Tong hop theo doi von TPCP (BC)" xfId="712"/>
    <cellStyle name="Neutral 2" xfId="713"/>
    <cellStyle name="New Times Roman" xfId="714"/>
    <cellStyle name="New Times Roman 2" xfId="715"/>
    <cellStyle name="no dec" xfId="716"/>
    <cellStyle name="no dec 2" xfId="717"/>
    <cellStyle name="ÑONVÒ" xfId="718"/>
    <cellStyle name="Normal" xfId="0" builtinId="0"/>
    <cellStyle name="Normal - Style1" xfId="719"/>
    <cellStyle name="Normal - Style1 2" xfId="720"/>
    <cellStyle name="Normal - Style1 3" xfId="721"/>
    <cellStyle name="Normal - Style1_Phu luc BC KTXH" xfId="722"/>
    <cellStyle name="Normal - 유형1" xfId="723"/>
    <cellStyle name="Normal 10" xfId="724"/>
    <cellStyle name="Normal 10 2" xfId="725"/>
    <cellStyle name="Normal 10 3" xfId="726"/>
    <cellStyle name="Normal 11" xfId="727"/>
    <cellStyle name="Normal 12" xfId="728"/>
    <cellStyle name="Normal 13" xfId="729"/>
    <cellStyle name="Normal 14" xfId="730"/>
    <cellStyle name="Normal 15" xfId="731"/>
    <cellStyle name="Normal 16" xfId="732"/>
    <cellStyle name="Normal 16 4" xfId="733"/>
    <cellStyle name="Normal 17" xfId="734"/>
    <cellStyle name="Normal 18" xfId="735"/>
    <cellStyle name="Normal 19" xfId="736"/>
    <cellStyle name="Normal 2" xfId="737"/>
    <cellStyle name="Normal 2 2" xfId="738"/>
    <cellStyle name="Normal 2 2 2" xfId="739"/>
    <cellStyle name="Normal 2 2 2 2" xfId="740"/>
    <cellStyle name="Normal 2 2 2_Bieu cap nhat so lieu chinh thuc nam 2011" xfId="741"/>
    <cellStyle name="Normal 2 2_Bieu cap nhat so lieu chinh thuc nam 2011" xfId="742"/>
    <cellStyle name="Normal 2 3" xfId="743"/>
    <cellStyle name="Normal 2 4" xfId="744"/>
    <cellStyle name="Normal 2 5" xfId="745"/>
    <cellStyle name="Normal 2 5 2" xfId="746"/>
    <cellStyle name="Normal 2 5_FILE CHI TIEU HIEN VAT HOAN CHINH NGAY 04-12-2014" xfId="747"/>
    <cellStyle name="Normal 2 6" xfId="748"/>
    <cellStyle name="Normal 2_1 Bieu 6 thang nam 2011" xfId="749"/>
    <cellStyle name="Normal 3" xfId="750"/>
    <cellStyle name="Normal 3 2" xfId="751"/>
    <cellStyle name="Normal 3 3" xfId="752"/>
    <cellStyle name="Normal 3_1 Bieu 6 thang nam 2011" xfId="753"/>
    <cellStyle name="Normal 4" xfId="754"/>
    <cellStyle name="Normal 4 2" xfId="755"/>
    <cellStyle name="Normal 4 3" xfId="756"/>
    <cellStyle name="Normal 4 4" xfId="757"/>
    <cellStyle name="Normal 4_BC 6 thang_Phu Luc" xfId="758"/>
    <cellStyle name="Normal 5" xfId="759"/>
    <cellStyle name="Normal 5 2" xfId="760"/>
    <cellStyle name="Normal 5 3" xfId="761"/>
    <cellStyle name="Normal 5_B9-CTMTQG" xfId="762"/>
    <cellStyle name="Normal 6" xfId="763"/>
    <cellStyle name="Normal 6 2" xfId="764"/>
    <cellStyle name="Normal 6 3" xfId="765"/>
    <cellStyle name="Normal 6_BC 6 thang_Phu Luc" xfId="766"/>
    <cellStyle name="Normal 7" xfId="767"/>
    <cellStyle name="Normal 8" xfId="768"/>
    <cellStyle name="Normal 9" xfId="769"/>
    <cellStyle name="Normal1" xfId="770"/>
    <cellStyle name="Note 2" xfId="771"/>
    <cellStyle name="Note 3" xfId="772"/>
    <cellStyle name="Œ…‹æØ‚è [0.00]_ÆÂ¹²" xfId="773"/>
    <cellStyle name="oft Excel]_x000d_&#10;Comment=open=/f ‚ðw’è‚·‚é‚ÆAƒ†[ƒU[’è‹`ŠÖ”‚ðŠÖ”“\‚è•t‚¯‚Ìˆê——‚É“o˜^‚·‚é‚±‚Æ‚ª‚Å‚«‚Ü‚·B_x000d_&#10;Maximized" xfId="774"/>
    <cellStyle name="omma [0]_Mktg Prog" xfId="775"/>
    <cellStyle name="ormal_Sheet1_1" xfId="776"/>
    <cellStyle name="Output 2" xfId="777"/>
    <cellStyle name="paint" xfId="778"/>
    <cellStyle name="Percent" xfId="779" builtinId="5"/>
    <cellStyle name="Percent [0]" xfId="780"/>
    <cellStyle name="Percent [00]" xfId="781"/>
    <cellStyle name="Percent [2]" xfId="782"/>
    <cellStyle name="Percent 2" xfId="783"/>
    <cellStyle name="Percent 2 2" xfId="784"/>
    <cellStyle name="Percent 2_Bieu chi tieu NQ-HDNDT" xfId="785"/>
    <cellStyle name="Percent 3" xfId="786"/>
    <cellStyle name="Percent 4" xfId="787"/>
    <cellStyle name="Percent 5" xfId="788"/>
    <cellStyle name="PrePop Currency (0)" xfId="789"/>
    <cellStyle name="PrePop Currency (2)" xfId="790"/>
    <cellStyle name="PrePop Units (0)" xfId="791"/>
    <cellStyle name="PrePop Units (1)" xfId="792"/>
    <cellStyle name="PrePop Units (2)" xfId="793"/>
    <cellStyle name="pricing" xfId="794"/>
    <cellStyle name="PSChar" xfId="795"/>
    <cellStyle name="PSHeading" xfId="796"/>
    <cellStyle name="subhead" xfId="797"/>
    <cellStyle name="T" xfId="798"/>
    <cellStyle name="T_02. BIEU NQDH XV" xfId="799"/>
    <cellStyle name="T_1 Bieu 6 thang nam 2011" xfId="800"/>
    <cellStyle name="T_1 Bieu 6 thang nam 2011_02. BIEU NQDH XV" xfId="801"/>
    <cellStyle name="T_1 Bieu 6 thang nam 2011_BIEU BAO CAO KTXH 2015, PHNV 2016 (10.2015)" xfId="802"/>
    <cellStyle name="T_1 Bieu 6 thang nam 2011_Phu luc BC KTXH" xfId="803"/>
    <cellStyle name="T_1 Bieu 6 thang nam 2011_THANH 15.10" xfId="804"/>
    <cellStyle name="T_1 Bieu 6 thang nam 2011_Worksheet in F: BAO CAO KTXH 2015 BAO CAO CUA CAC PHONG THCL DAU TU PHAT TRIEN VA CONG TRINH TRONG DIEM (2)" xfId="805"/>
    <cellStyle name="T_Bao cao tinh hinh thuc hien KH 2009 den 31-01-10" xfId="806"/>
    <cellStyle name="T_Bao cao tinh hinh thuc hien KH 2009 den 31-01-10_02. BIEU NQDH XV" xfId="807"/>
    <cellStyle name="T_Bao cao tinh hinh thuc hien KH 2009 den 31-01-10_BIEU BAO CAO KTXH 2015, PHNV 2016 (10.2015)" xfId="808"/>
    <cellStyle name="T_Bao cao tinh hinh thuc hien KH 2009 den 31-01-10_Phu luc BC KTXH" xfId="809"/>
    <cellStyle name="T_Bao cao tinh hinh thuc hien KH 2009 den 31-01-10_THANH 15.10" xfId="810"/>
    <cellStyle name="T_Bao cao tinh hinh thuc hien KH 2009 den 31-01-10_Worksheet in F: BAO CAO KTXH 2015 BAO CAO CUA CAC PHONG THCL DAU TU PHAT TRIEN VA CONG TRINH TRONG DIEM (2)" xfId="811"/>
    <cellStyle name="T_BC cong trinh trong diem" xfId="812"/>
    <cellStyle name="T_BC cong trinh trong diem_02. BIEU NQDH XV" xfId="813"/>
    <cellStyle name="T_BC cong trinh trong diem_Bieu 6 thang nam 2012 (binh)" xfId="814"/>
    <cellStyle name="T_BC cong trinh trong diem_Bieu 6 thang nam 2012 (binh)_02. BIEU NQDH XV" xfId="815"/>
    <cellStyle name="T_BC cong trinh trong diem_Bieu 6 thang nam 2012 (binh)_BIEU BAO CAO KTXH 2015, PHNV 2016 (10.2015)" xfId="816"/>
    <cellStyle name="T_BC cong trinh trong diem_Bieu 6 thang nam 2012 (binh)_Phu luc BC KTXH" xfId="817"/>
    <cellStyle name="T_BC cong trinh trong diem_Bieu 6 thang nam 2012 (binh)_THANH 15.10" xfId="818"/>
    <cellStyle name="T_BC cong trinh trong diem_Bieu 6 thang nam 2012 (binh)_Worksheet in F: BAO CAO KTXH 2015 BAO CAO CUA CAC PHONG THCL DAU TU PHAT TRIEN VA CONG TRINH TRONG DIEM (2)" xfId="819"/>
    <cellStyle name="T_BC cong trinh trong diem_BIEU BAO CAO KTXH 2015, PHNV 2016 (10.2015)" xfId="820"/>
    <cellStyle name="T_BC cong trinh trong diem_Phu luc BC KTXH" xfId="821"/>
    <cellStyle name="T_BC cong trinh trong diem_THANH 15.10" xfId="822"/>
    <cellStyle name="T_BC cong trinh trong diem_Worksheet in F: BAO CAO KTXH 2015 BAO CAO CUA CAC PHONG THCL DAU TU PHAT TRIEN VA CONG TRINH TRONG DIEM (2)" xfId="823"/>
    <cellStyle name="T_Bc_tuan_1_CKy_6_KONTUM" xfId="824"/>
    <cellStyle name="T_Bc_tuan_1_CKy_6_KONTUM_02. BIEU NQDH XV" xfId="825"/>
    <cellStyle name="T_Bc_tuan_1_CKy_6_KONTUM_Bao cao tinh hinh thuc hien KH 2009 den 31-01-10" xfId="826"/>
    <cellStyle name="T_Bc_tuan_1_CKy_6_KONTUM_Bao cao tinh hinh thuc hien KH 2009 den 31-01-10_02. BIEU NQDH XV" xfId="827"/>
    <cellStyle name="T_Bc_tuan_1_CKy_6_KONTUM_Bao cao tinh hinh thuc hien KH 2009 den 31-01-10_BIEU BAO CAO KTXH 2015, PHNV 2016 (10.2015)" xfId="828"/>
    <cellStyle name="T_Bc_tuan_1_CKy_6_KONTUM_Bao cao tinh hinh thuc hien KH 2009 den 31-01-10_Phu luc BC KTXH" xfId="829"/>
    <cellStyle name="T_Bc_tuan_1_CKy_6_KONTUM_Bao cao tinh hinh thuc hien KH 2009 den 31-01-10_THANH 15.10" xfId="830"/>
    <cellStyle name="T_Bc_tuan_1_CKy_6_KONTUM_Bao cao tinh hinh thuc hien KH 2009 den 31-01-10_Worksheet in F: BAO CAO KTXH 2015 BAO CAO CUA CAC PHONG THCL DAU TU PHAT TRIEN VA CONG TRINH TRONG DIEM (2)" xfId="831"/>
    <cellStyle name="T_Bc_tuan_1_CKy_6_KONTUM_BIEU BAO CAO KTXH 2015, PHNV 2016 (10.2015)" xfId="832"/>
    <cellStyle name="T_Bc_tuan_1_CKy_6_KONTUM_Bieu1" xfId="833"/>
    <cellStyle name="T_Bc_tuan_1_CKy_6_KONTUM_Bieu1_02. BIEU NQDH XV" xfId="834"/>
    <cellStyle name="T_Bc_tuan_1_CKy_6_KONTUM_Bieu1_BIEU BAO CAO KTXH 2015, PHNV 2016 (10.2015)" xfId="835"/>
    <cellStyle name="T_Bc_tuan_1_CKy_6_KONTUM_Bieu1_Phu luc BC KTXH" xfId="836"/>
    <cellStyle name="T_Bc_tuan_1_CKy_6_KONTUM_Bieu1_THANH 15.10" xfId="837"/>
    <cellStyle name="T_Bc_tuan_1_CKy_6_KONTUM_Bieu1_Worksheet in F: BAO CAO KTXH 2015 BAO CAO CUA CAC PHONG THCL DAU TU PHAT TRIEN VA CONG TRINH TRONG DIEM (2)" xfId="838"/>
    <cellStyle name="T_Bc_tuan_1_CKy_6_KONTUM_CVLN_ _09_SKH-STC thuc hien KH 2008 keo dai_29-9-09_THE" xfId="839"/>
    <cellStyle name="T_Bc_tuan_1_CKy_6_KONTUM_CVLN_ _09_SKH-STC thuc hien KH 2008 keo dai_29-9-09_THE_02. BIEU NQDH XV" xfId="840"/>
    <cellStyle name="T_Bc_tuan_1_CKy_6_KONTUM_CVLN_ _09_SKH-STC thuc hien KH 2008 keo dai_29-9-09_THE_BIEU BAO CAO KTXH 2015, PHNV 2016 (10.2015)" xfId="841"/>
    <cellStyle name="T_Bc_tuan_1_CKy_6_KONTUM_CVLN_ _09_SKH-STC thuc hien KH 2008 keo dai_29-9-09_THE_Phu luc BC KTXH" xfId="842"/>
    <cellStyle name="T_Bc_tuan_1_CKy_6_KONTUM_CVLN_ _09_SKH-STC thuc hien KH 2008 keo dai_29-9-09_THE_THANH 15.10" xfId="843"/>
    <cellStyle name="T_Bc_tuan_1_CKy_6_KONTUM_CVLN_ _09_SKH-STC thuc hien KH 2008 keo dai_29-9-09_THE_Worksheet in F: BAO CAO KTXH 2015 BAO CAO CUA CAC PHONG THCL DAU TU PHAT TRIEN VA CONG TRINH TRONG DIEM (2)" xfId="844"/>
    <cellStyle name="T_Bc_tuan_1_CKy_6_KONTUM_Phu luc BC KTXH" xfId="845"/>
    <cellStyle name="T_Bc_tuan_1_CKy_6_KONTUM_THANH 15.10" xfId="846"/>
    <cellStyle name="T_Bc_tuan_1_CKy_6_KONTUM_Worksheet in F: BAO CAO KTXH 2015 BAO CAO CUA CAC PHONG THCL DAU TU PHAT TRIEN VA CONG TRINH TRONG DIEM (2)" xfId="847"/>
    <cellStyle name="T_Bieu 01 UB(hung)" xfId="848"/>
    <cellStyle name="T_Bieu 01 UB(hung)_02. BIEU NQDH XV" xfId="849"/>
    <cellStyle name="T_Bieu 01 UB(hung)_BIEU BAO CAO KTXH 2015, PHNV 2016 (10.2015)" xfId="850"/>
    <cellStyle name="T_Bieu 01 UB(hung)_Phu luc BC KTXH" xfId="851"/>
    <cellStyle name="T_Bieu 01 UB(hung)_THANH 15.10" xfId="852"/>
    <cellStyle name="T_Bieu 01 UB(hung)_Worksheet in F: BAO CAO KTXH 2015 BAO CAO CUA CAC PHONG THCL DAU TU PHAT TRIEN VA CONG TRINH TRONG DIEM (2)" xfId="853"/>
    <cellStyle name="T_BIEU BAO CAO KTXH 2015, PHNV 2016 (10.2015)" xfId="854"/>
    <cellStyle name="T_Bieu chi tieu NQ-HDNDT" xfId="855"/>
    <cellStyle name="T_Bieu chi tieu NQ-HDNDT_02. BIEU NQDH XV" xfId="856"/>
    <cellStyle name="T_Bieu chi tieu NQ-HDNDT_BIEU BAO CAO KTXH 2015, PHNV 2016 (10.2015)" xfId="857"/>
    <cellStyle name="T_Bieu chi tieu NQ-HDNDT_Phu luc BC KTXH" xfId="858"/>
    <cellStyle name="T_Bieu chi tieu NQ-HDNDT_THANH 15.10" xfId="859"/>
    <cellStyle name="T_Bieu chi tieu NQ-HDNDT_Worksheet in F: BAO CAO KTXH 2015 BAO CAO CUA CAC PHONG THCL DAU TU PHAT TRIEN VA CONG TRINH TRONG DIEM (2)" xfId="860"/>
    <cellStyle name="T_Bieu mau KH 2013 (dia phuong)" xfId="861"/>
    <cellStyle name="T_Bieu mau KH 2013 (dia phuong)_02. BIEU NQDH XV" xfId="862"/>
    <cellStyle name="T_Bieu mau KH 2013 (dia phuong)_BIEU BAO CAO KTXH 2015, PHNV 2016 (10.2015)" xfId="863"/>
    <cellStyle name="T_Bieu mau KH 2013 (dia phuong)_Phu luc BC KTXH" xfId="864"/>
    <cellStyle name="T_Bieu mau KH 2013 (dia phuong)_THANH 15.10" xfId="865"/>
    <cellStyle name="T_Bieu mau KH 2013 (dia phuong)_Worksheet in F: BAO CAO KTXH 2015 BAO CAO CUA CAC PHONG THCL DAU TU PHAT TRIEN VA CONG TRINH TRONG DIEM (2)" xfId="866"/>
    <cellStyle name="T_Bieu1" xfId="867"/>
    <cellStyle name="T_Bieu1_02. BIEU NQDH XV" xfId="868"/>
    <cellStyle name="T_Bieu1_BIEU BAO CAO KTXH 2015, PHNV 2016 (10.2015)" xfId="869"/>
    <cellStyle name="T_Bieu1_Phu luc BC KTXH" xfId="870"/>
    <cellStyle name="T_Bieu1_THANH 15.10" xfId="871"/>
    <cellStyle name="T_Bieu1_Worksheet in F: BAO CAO KTXH 2015 BAO CAO CUA CAC PHONG THCL DAU TU PHAT TRIEN VA CONG TRINH TRONG DIEM (2)" xfId="872"/>
    <cellStyle name="T_Book1" xfId="873"/>
    <cellStyle name="T_Book1_02. BIEU NQDH XV" xfId="874"/>
    <cellStyle name="T_Book1_Bao cao tinh hinh thuc hien KH 2009 den 31-01-10" xfId="875"/>
    <cellStyle name="T_Book1_Bao cao tinh hinh thuc hien KH 2009 den 31-01-10_02. BIEU NQDH XV" xfId="876"/>
    <cellStyle name="T_Book1_Bao cao tinh hinh thuc hien KH 2009 den 31-01-10_BIEU BAO CAO KTXH 2015, PHNV 2016 (10.2015)" xfId="877"/>
    <cellStyle name="T_Book1_Bao cao tinh hinh thuc hien KH 2009 den 31-01-10_Phu luc BC KTXH" xfId="878"/>
    <cellStyle name="T_Book1_Bao cao tinh hinh thuc hien KH 2009 den 31-01-10_THANH 15.10" xfId="879"/>
    <cellStyle name="T_Book1_Bao cao tinh hinh thuc hien KH 2009 den 31-01-10_Worksheet in F: BAO CAO KTXH 2015 BAO CAO CUA CAC PHONG THCL DAU TU PHAT TRIEN VA CONG TRINH TRONG DIEM (2)" xfId="880"/>
    <cellStyle name="T_Book1_BIEU BAO CAO KTXH 2015, PHNV 2016 (10.2015)" xfId="881"/>
    <cellStyle name="T_Book1_Bieu1" xfId="882"/>
    <cellStyle name="T_Book1_Bieu1_02. BIEU NQDH XV" xfId="883"/>
    <cellStyle name="T_Book1_Bieu1_BIEU BAO CAO KTXH 2015, PHNV 2016 (10.2015)" xfId="884"/>
    <cellStyle name="T_Book1_Bieu1_Phu luc BC KTXH" xfId="885"/>
    <cellStyle name="T_Book1_Bieu1_THANH 15.10" xfId="886"/>
    <cellStyle name="T_Book1_Bieu1_Worksheet in F: BAO CAO KTXH 2015 BAO CAO CUA CAC PHONG THCL DAU TU PHAT TRIEN VA CONG TRINH TRONG DIEM (2)" xfId="887"/>
    <cellStyle name="T_Book1_Book1" xfId="888"/>
    <cellStyle name="T_Book1_Book1_02. BIEU NQDH XV" xfId="889"/>
    <cellStyle name="T_Book1_Book1_BIEU BAO CAO KTXH 2015, PHNV 2016 (10.2015)" xfId="890"/>
    <cellStyle name="T_Book1_Book1_Phu luc BC KTXH" xfId="891"/>
    <cellStyle name="T_Book1_Book1_THANH 15.10" xfId="892"/>
    <cellStyle name="T_Book1_Book1_Worksheet in F: BAO CAO KTXH 2015 BAO CAO CUA CAC PHONG THCL DAU TU PHAT TRIEN VA CONG TRINH TRONG DIEM (2)" xfId="893"/>
    <cellStyle name="T_Book1_Phu luc BC KTXH" xfId="894"/>
    <cellStyle name="T_Book1_Ra soat KH 2008 (chinh thuc)" xfId="895"/>
    <cellStyle name="T_Book1_Ra soat KH 2008 (chinh thuc)_02. BIEU NQDH XV" xfId="896"/>
    <cellStyle name="T_Book1_Ra soat KH 2008 (chinh thuc)_BIEU BAO CAO KTXH 2015, PHNV 2016 (10.2015)" xfId="897"/>
    <cellStyle name="T_Book1_Ra soat KH 2008 (chinh thuc)_Phu luc BC KTXH" xfId="898"/>
    <cellStyle name="T_Book1_Ra soat KH 2008 (chinh thuc)_THANH 15.10" xfId="899"/>
    <cellStyle name="T_Book1_Ra soat KH 2008 (chinh thuc)_Worksheet in F: BAO CAO KTXH 2015 BAO CAO CUA CAC PHONG THCL DAU TU PHAT TRIEN VA CONG TRINH TRONG DIEM (2)" xfId="900"/>
    <cellStyle name="T_Book1_Ra soat KH 2009 (chinh thuc o nha)" xfId="901"/>
    <cellStyle name="T_Book1_Ra soat KH 2009 (chinh thuc o nha)_02. BIEU NQDH XV" xfId="902"/>
    <cellStyle name="T_Book1_Ra soat KH 2009 (chinh thuc o nha)_BIEU BAO CAO KTXH 2015, PHNV 2016 (10.2015)" xfId="903"/>
    <cellStyle name="T_Book1_Ra soat KH 2009 (chinh thuc o nha)_Phu luc BC KTXH" xfId="904"/>
    <cellStyle name="T_Book1_Ra soat KH 2009 (chinh thuc o nha)_THANH 15.10" xfId="905"/>
    <cellStyle name="T_Book1_Ra soat KH 2009 (chinh thuc o nha)_Worksheet in F: BAO CAO KTXH 2015 BAO CAO CUA CAC PHONG THCL DAU TU PHAT TRIEN VA CONG TRINH TRONG DIEM (2)" xfId="906"/>
    <cellStyle name="T_Book1_THANH 15.10" xfId="907"/>
    <cellStyle name="T_Book1_Worksheet in F: BAO CAO KTXH 2015 BAO CAO CUA CAC PHONG THCL DAU TU PHAT TRIEN VA CONG TRINH TRONG DIEM (2)" xfId="908"/>
    <cellStyle name="T_Chi tieu 5 nam" xfId="909"/>
    <cellStyle name="T_Chi tieu 5 nam_02. BIEU NQDH XV" xfId="910"/>
    <cellStyle name="T_Chi tieu 5 nam_BC cong trinh trong diem" xfId="911"/>
    <cellStyle name="T_Chi tieu 5 nam_BC cong trinh trong diem_02. BIEU NQDH XV" xfId="912"/>
    <cellStyle name="T_Chi tieu 5 nam_BC cong trinh trong diem_Bieu 6 thang nam 2012 (binh)" xfId="913"/>
    <cellStyle name="T_Chi tieu 5 nam_BC cong trinh trong diem_Bieu 6 thang nam 2012 (binh)_02. BIEU NQDH XV" xfId="914"/>
    <cellStyle name="T_Chi tieu 5 nam_BC cong trinh trong diem_Bieu 6 thang nam 2012 (binh)_BIEU BAO CAO KTXH 2015, PHNV 2016 (10.2015)" xfId="915"/>
    <cellStyle name="T_Chi tieu 5 nam_BC cong trinh trong diem_Bieu 6 thang nam 2012 (binh)_Phu luc BC KTXH" xfId="916"/>
    <cellStyle name="T_Chi tieu 5 nam_BC cong trinh trong diem_Bieu 6 thang nam 2012 (binh)_THANH 15.10" xfId="917"/>
    <cellStyle name="T_Chi tieu 5 nam_BC cong trinh trong diem_Bieu 6 thang nam 2012 (binh)_Worksheet in F: BAO CAO KTXH 2015 BAO CAO CUA CAC PHONG THCL DAU TU PHAT TRIEN VA CONG TRINH TRONG DIEM (2)" xfId="918"/>
    <cellStyle name="T_Chi tieu 5 nam_BC cong trinh trong diem_BIEU BAO CAO KTXH 2015, PHNV 2016 (10.2015)" xfId="919"/>
    <cellStyle name="T_Chi tieu 5 nam_BC cong trinh trong diem_Phu luc BC KTXH" xfId="920"/>
    <cellStyle name="T_Chi tieu 5 nam_BC cong trinh trong diem_THANH 15.10" xfId="921"/>
    <cellStyle name="T_Chi tieu 5 nam_BC cong trinh trong diem_Worksheet in F: BAO CAO KTXH 2015 BAO CAO CUA CAC PHONG THCL DAU TU PHAT TRIEN VA CONG TRINH TRONG DIEM (2)" xfId="922"/>
    <cellStyle name="T_Chi tieu 5 nam_BIEU BAO CAO KTXH 2015, PHNV 2016 (10.2015)" xfId="923"/>
    <cellStyle name="T_Chi tieu 5 nam_Danh muc cong trinh trong diem (04.5.12) (1)" xfId="924"/>
    <cellStyle name="T_Chi tieu 5 nam_Danh muc cong trinh trong diem (04.5.12) (1)_02. BIEU NQDH XV" xfId="925"/>
    <cellStyle name="T_Chi tieu 5 nam_Danh muc cong trinh trong diem (04.5.12) (1)_BIEU BAO CAO KTXH 2015, PHNV 2016 (10.2015)" xfId="926"/>
    <cellStyle name="T_Chi tieu 5 nam_Danh muc cong trinh trong diem (04.5.12) (1)_Phu luc BC KTXH" xfId="927"/>
    <cellStyle name="T_Chi tieu 5 nam_Danh muc cong trinh trong diem (04.5.12) (1)_THANH 15.10" xfId="928"/>
    <cellStyle name="T_Chi tieu 5 nam_Danh muc cong trinh trong diem (04.5.12) (1)_Worksheet in F: BAO CAO KTXH 2015 BAO CAO CUA CAC PHONG THCL DAU TU PHAT TRIEN VA CONG TRINH TRONG DIEM (2)" xfId="929"/>
    <cellStyle name="T_Chi tieu 5 nam_Danh muc cong trinh trong diem (15.8.11)" xfId="930"/>
    <cellStyle name="T_Chi tieu 5 nam_Danh muc cong trinh trong diem (15.8.11)_02. BIEU NQDH XV" xfId="931"/>
    <cellStyle name="T_Chi tieu 5 nam_Danh muc cong trinh trong diem (15.8.11)_BIEU BAO CAO KTXH 2015, PHNV 2016 (10.2015)" xfId="932"/>
    <cellStyle name="T_Chi tieu 5 nam_Danh muc cong trinh trong diem (15.8.11)_Phu luc BC KTXH" xfId="933"/>
    <cellStyle name="T_Chi tieu 5 nam_Danh muc cong trinh trong diem (15.8.11)_THANH 15.10" xfId="934"/>
    <cellStyle name="T_Chi tieu 5 nam_Danh muc cong trinh trong diem (15.8.11)_Worksheet in F: BAO CAO KTXH 2015 BAO CAO CUA CAC PHONG THCL DAU TU PHAT TRIEN VA CONG TRINH TRONG DIEM (2)" xfId="935"/>
    <cellStyle name="T_Chi tieu 5 nam_Danh muc cong trinh trong diem (25.5.12)" xfId="936"/>
    <cellStyle name="T_Chi tieu 5 nam_Danh muc cong trinh trong diem (25.5.12)_02. BIEU NQDH XV" xfId="937"/>
    <cellStyle name="T_Chi tieu 5 nam_Danh muc cong trinh trong diem (25.5.12)_BIEU BAO CAO KTXH 2015, PHNV 2016 (10.2015)" xfId="938"/>
    <cellStyle name="T_Chi tieu 5 nam_Danh muc cong trinh trong diem (25.5.12)_Phu luc BC KTXH" xfId="939"/>
    <cellStyle name="T_Chi tieu 5 nam_Danh muc cong trinh trong diem (25.5.12)_THANH 15.10" xfId="940"/>
    <cellStyle name="T_Chi tieu 5 nam_Danh muc cong trinh trong diem (25.5.12)_Worksheet in F: BAO CAO KTXH 2015 BAO CAO CUA CAC PHONG THCL DAU TU PHAT TRIEN VA CONG TRINH TRONG DIEM (2)" xfId="941"/>
    <cellStyle name="T_Chi tieu 5 nam_Danh muc cong trinh trong diem (25.9.11)" xfId="942"/>
    <cellStyle name="T_Chi tieu 5 nam_Danh muc cong trinh trong diem (25.9.11)_02. BIEU NQDH XV" xfId="943"/>
    <cellStyle name="T_Chi tieu 5 nam_Danh muc cong trinh trong diem (25.9.11)_BIEU BAO CAO KTXH 2015, PHNV 2016 (10.2015)" xfId="944"/>
    <cellStyle name="T_Chi tieu 5 nam_Danh muc cong trinh trong diem (25.9.11)_Phu luc BC KTXH" xfId="945"/>
    <cellStyle name="T_Chi tieu 5 nam_Danh muc cong trinh trong diem (25.9.11)_THANH 15.10" xfId="946"/>
    <cellStyle name="T_Chi tieu 5 nam_Danh muc cong trinh trong diem (25.9.11)_Worksheet in F: BAO CAO KTXH 2015 BAO CAO CUA CAC PHONG THCL DAU TU PHAT TRIEN VA CONG TRINH TRONG DIEM (2)" xfId="947"/>
    <cellStyle name="T_Chi tieu 5 nam_Danh muc cong trinh trong diem (31.8.11)" xfId="948"/>
    <cellStyle name="T_Chi tieu 5 nam_Danh muc cong trinh trong diem (31.8.11)_02. BIEU NQDH XV" xfId="949"/>
    <cellStyle name="T_Chi tieu 5 nam_Danh muc cong trinh trong diem (31.8.11)_BIEU BAO CAO KTXH 2015, PHNV 2016 (10.2015)" xfId="950"/>
    <cellStyle name="T_Chi tieu 5 nam_Danh muc cong trinh trong diem (31.8.11)_Phu luc BC KTXH" xfId="951"/>
    <cellStyle name="T_Chi tieu 5 nam_Danh muc cong trinh trong diem (31.8.11)_THANH 15.10" xfId="952"/>
    <cellStyle name="T_Chi tieu 5 nam_Danh muc cong trinh trong diem (31.8.11)_Worksheet in F: BAO CAO KTXH 2015 BAO CAO CUA CAC PHONG THCL DAU TU PHAT TRIEN VA CONG TRINH TRONG DIEM (2)" xfId="953"/>
    <cellStyle name="T_Chi tieu 5 nam_Phu luc BC KTXH" xfId="954"/>
    <cellStyle name="T_Chi tieu 5 nam_pvhung.skhdt 20117113152041 Danh muc cong trinh trong diem" xfId="955"/>
    <cellStyle name="T_Chi tieu 5 nam_pvhung.skhdt 20117113152041 Danh muc cong trinh trong diem_02. BIEU NQDH XV" xfId="956"/>
    <cellStyle name="T_Chi tieu 5 nam_pvhung.skhdt 20117113152041 Danh muc cong trinh trong diem_BIEU BAO CAO KTXH 2015, PHNV 2016 (10.2015)" xfId="957"/>
    <cellStyle name="T_Chi tieu 5 nam_pvhung.skhdt 20117113152041 Danh muc cong trinh trong diem_Phu luc BC KTXH" xfId="958"/>
    <cellStyle name="T_Chi tieu 5 nam_pvhung.skhdt 20117113152041 Danh muc cong trinh trong diem_THANH 15.10" xfId="959"/>
    <cellStyle name="T_Chi tieu 5 nam_pvhung.skhdt 20117113152041 Danh muc cong trinh trong diem_Worksheet in F: BAO CAO KTXH 2015 BAO CAO CUA CAC PHONG THCL DAU TU PHAT TRIEN VA CONG TRINH TRONG DIEM (2)" xfId="960"/>
    <cellStyle name="T_Chi tieu 5 nam_THANH 15.10" xfId="961"/>
    <cellStyle name="T_Chi tieu 5 nam_Worksheet in C: Users Administrator AppData Roaming eOffice TMP12345S BC cong trinh trong diem 2011-2015 den thang 8-2012" xfId="962"/>
    <cellStyle name="T_Chi tieu 5 nam_Worksheet in C: Users Administrator AppData Roaming eOffice TMP12345S BC cong trinh trong diem 2011-2015 den thang 8-2012_02. BIEU NQDH XV" xfId="963"/>
    <cellStyle name="T_Chi tieu 5 nam_Worksheet in C: Users Administrator AppData Roaming eOffice TMP12345S BC cong trinh trong diem 2011-2015 den thang 8-2012_BIEU BAO CAO KTXH 2015, PHNV 2016 (10.2015)" xfId="964"/>
    <cellStyle name="T_Chi tieu 5 nam_Worksheet in C: Users Administrator AppData Roaming eOffice TMP12345S BC cong trinh trong diem 2011-2015 den thang 8-2012_Phu luc BC KTXH" xfId="965"/>
    <cellStyle name="T_Chi tieu 5 nam_Worksheet in C: Users Administrator AppData Roaming eOffice TMP12345S BC cong trinh trong diem 2011-2015 den thang 8-2012_THANH 15.10" xfId="966"/>
    <cellStyle name="T_Chi tieu 5 nam_Worksheet in C: Users Administrator AppData Roaming eOffice TMP12345S BC cong trinh trong diem 2011-2015 den thang 8-2012_Worksheet in F: BAO CAO KTXH 2015 BAO CAO CUA CAC PHONG THCL DAU TU PHAT TRIEN VA CONG TRINH TRONG DIEM (2)" xfId="967"/>
    <cellStyle name="T_Chi tieu 5 nam_Worksheet in F: BAO CAO KTXH 2015 BAO CAO CUA CAC PHONG THCL DAU TU PHAT TRIEN VA CONG TRINH TRONG DIEM (2)" xfId="968"/>
    <cellStyle name="T_Danh muc cong trinh trong diem (04.5.12) (1)" xfId="969"/>
    <cellStyle name="T_Danh muc cong trinh trong diem (04.5.12) (1)_02. BIEU NQDH XV" xfId="970"/>
    <cellStyle name="T_Danh muc cong trinh trong diem (04.5.12) (1)_BIEU BAO CAO KTXH 2015, PHNV 2016 (10.2015)" xfId="971"/>
    <cellStyle name="T_Danh muc cong trinh trong diem (04.5.12) (1)_Phu luc BC KTXH" xfId="972"/>
    <cellStyle name="T_Danh muc cong trinh trong diem (04.5.12) (1)_THANH 15.10" xfId="973"/>
    <cellStyle name="T_Danh muc cong trinh trong diem (04.5.12) (1)_Worksheet in F: BAO CAO KTXH 2015 BAO CAO CUA CAC PHONG THCL DAU TU PHAT TRIEN VA CONG TRINH TRONG DIEM (2)" xfId="974"/>
    <cellStyle name="T_Danh muc cong trinh trong diem (15.8.11)" xfId="975"/>
    <cellStyle name="T_Danh muc cong trinh trong diem (15.8.11)_02. BIEU NQDH XV" xfId="976"/>
    <cellStyle name="T_Danh muc cong trinh trong diem (15.8.11)_BIEU BAO CAO KTXH 2015, PHNV 2016 (10.2015)" xfId="977"/>
    <cellStyle name="T_Danh muc cong trinh trong diem (15.8.11)_Phu luc BC KTXH" xfId="978"/>
    <cellStyle name="T_Danh muc cong trinh trong diem (15.8.11)_THANH 15.10" xfId="979"/>
    <cellStyle name="T_Danh muc cong trinh trong diem (15.8.11)_Worksheet in F: BAO CAO KTXH 2015 BAO CAO CUA CAC PHONG THCL DAU TU PHAT TRIEN VA CONG TRINH TRONG DIEM (2)" xfId="980"/>
    <cellStyle name="T_Danh muc cong trinh trong diem (25.5.12)" xfId="981"/>
    <cellStyle name="T_Danh muc cong trinh trong diem (25.5.12)_02. BIEU NQDH XV" xfId="982"/>
    <cellStyle name="T_Danh muc cong trinh trong diem (25.5.12)_BIEU BAO CAO KTXH 2015, PHNV 2016 (10.2015)" xfId="983"/>
    <cellStyle name="T_Danh muc cong trinh trong diem (25.5.12)_Phu luc BC KTXH" xfId="984"/>
    <cellStyle name="T_Danh muc cong trinh trong diem (25.5.12)_THANH 15.10" xfId="985"/>
    <cellStyle name="T_Danh muc cong trinh trong diem (25.5.12)_Worksheet in F: BAO CAO KTXH 2015 BAO CAO CUA CAC PHONG THCL DAU TU PHAT TRIEN VA CONG TRINH TRONG DIEM (2)" xfId="986"/>
    <cellStyle name="T_Danh muc cong trinh trong diem (25.9.11)" xfId="987"/>
    <cellStyle name="T_Danh muc cong trinh trong diem (25.9.11)_02. BIEU NQDH XV" xfId="988"/>
    <cellStyle name="T_Danh muc cong trinh trong diem (25.9.11)_BIEU BAO CAO KTXH 2015, PHNV 2016 (10.2015)" xfId="989"/>
    <cellStyle name="T_Danh muc cong trinh trong diem (25.9.11)_Phu luc BC KTXH" xfId="990"/>
    <cellStyle name="T_Danh muc cong trinh trong diem (25.9.11)_THANH 15.10" xfId="991"/>
    <cellStyle name="T_Danh muc cong trinh trong diem (25.9.11)_Worksheet in F: BAO CAO KTXH 2015 BAO CAO CUA CAC PHONG THCL DAU TU PHAT TRIEN VA CONG TRINH TRONG DIEM (2)" xfId="992"/>
    <cellStyle name="T_Danh muc cong trinh trong diem (31.8.11)" xfId="993"/>
    <cellStyle name="T_Danh muc cong trinh trong diem (31.8.11)_02. BIEU NQDH XV" xfId="994"/>
    <cellStyle name="T_Danh muc cong trinh trong diem (31.8.11)_BIEU BAO CAO KTXH 2015, PHNV 2016 (10.2015)" xfId="995"/>
    <cellStyle name="T_Danh muc cong trinh trong diem (31.8.11)_Phu luc BC KTXH" xfId="996"/>
    <cellStyle name="T_Danh muc cong trinh trong diem (31.8.11)_THANH 15.10" xfId="997"/>
    <cellStyle name="T_Danh muc cong trinh trong diem (31.8.11)_Worksheet in F: BAO CAO KTXH 2015 BAO CAO CUA CAC PHONG THCL DAU TU PHAT TRIEN VA CONG TRINH TRONG DIEM (2)" xfId="998"/>
    <cellStyle name="T_DK bo tri lai (chinh thuc)" xfId="999"/>
    <cellStyle name="T_DK bo tri lai (chinh thuc)_02. BIEU NQDH XV" xfId="1000"/>
    <cellStyle name="T_DK bo tri lai (chinh thuc)_BIEU BAO CAO KTXH 2015, PHNV 2016 (10.2015)" xfId="1001"/>
    <cellStyle name="T_DK bo tri lai (chinh thuc)_Phu luc BC KTXH" xfId="1002"/>
    <cellStyle name="T_DK bo tri lai (chinh thuc)_THANH 15.10" xfId="1003"/>
    <cellStyle name="T_DK bo tri lai (chinh thuc)_Worksheet in F: BAO CAO KTXH 2015 BAO CAO CUA CAC PHONG THCL DAU TU PHAT TRIEN VA CONG TRINH TRONG DIEM (2)" xfId="1004"/>
    <cellStyle name="T_Ke hoach 2012" xfId="1005"/>
    <cellStyle name="T_Ke hoach 2012_02. BIEU NQDH XV" xfId="1006"/>
    <cellStyle name="T_Ke hoach 2012_BIEU BAO CAO KTXH 2015, PHNV 2016 (10.2015)" xfId="1007"/>
    <cellStyle name="T_Ke hoach 2012_Phu luc BC KTXH" xfId="1008"/>
    <cellStyle name="T_Ke hoach 2012_THANH 15.10" xfId="1009"/>
    <cellStyle name="T_Ke hoach 2012_Worksheet in F: BAO CAO KTXH 2015 BAO CAO CUA CAC PHONG THCL DAU TU PHAT TRIEN VA CONG TRINH TRONG DIEM (2)" xfId="1010"/>
    <cellStyle name="T_KH 2013_KKT_Phuluc(sửa lần cuối)" xfId="1011"/>
    <cellStyle name="T_KH 2013_KKT_Phuluc(sửa lần cuối)_02. BIEU NQDH XV" xfId="1012"/>
    <cellStyle name="T_KH 2013_KKT_Phuluc(sửa lần cuối)_BIEU BAO CAO KTXH 2015, PHNV 2016 (10.2015)" xfId="1013"/>
    <cellStyle name="T_KH 2013_KKT_Phuluc(sửa lần cuối)_Phu luc BC KTXH" xfId="1014"/>
    <cellStyle name="T_KH 2013_KKT_Phuluc(sửa lần cuối)_THANH 15.10" xfId="1015"/>
    <cellStyle name="T_KH 2013_KKT_Phuluc(sửa lần cuối)_Worksheet in F: BAO CAO KTXH 2015 BAO CAO CUA CAC PHONG THCL DAU TU PHAT TRIEN VA CONG TRINH TRONG DIEM (2)" xfId="1016"/>
    <cellStyle name="T_KTXH (02)" xfId="1017"/>
    <cellStyle name="T_KTXH (02)_02. BIEU NQDH XV" xfId="1018"/>
    <cellStyle name="T_KTXH (02)_BIEU BAO CAO KTXH 2015, PHNV 2016 (10.2015)" xfId="1019"/>
    <cellStyle name="T_KTXH (02)_Phu luc BC KTXH" xfId="1020"/>
    <cellStyle name="T_KTXH (02)_THANH 15.10" xfId="1021"/>
    <cellStyle name="T_KTXH (02)_Worksheet in F: BAO CAO KTXH 2015 BAO CAO CUA CAC PHONG THCL DAU TU PHAT TRIEN VA CONG TRINH TRONG DIEM (2)" xfId="1022"/>
    <cellStyle name="T_phu luc 6 thang gui bo" xfId="1023"/>
    <cellStyle name="T_phu luc 6 thang gui bo_02. BIEU NQDH XV" xfId="1024"/>
    <cellStyle name="T_phu luc 6 thang gui bo_BIEU BAO CAO KTXH 2015, PHNV 2016 (10.2015)" xfId="1025"/>
    <cellStyle name="T_phu luc 6 thang gui bo_Phu luc BC KTXH" xfId="1026"/>
    <cellStyle name="T_phu luc 6 thang gui bo_THANH 15.10" xfId="1027"/>
    <cellStyle name="T_phu luc 6 thang gui bo_Worksheet in F: BAO CAO KTXH 2015 BAO CAO CUA CAC PHONG THCL DAU TU PHAT TRIEN VA CONG TRINH TRONG DIEM (2)" xfId="1028"/>
    <cellStyle name="T_Phu luc BC KTXH" xfId="1029"/>
    <cellStyle name="T_pvhung.skhdt 20117113152041 Danh muc cong trinh trong diem" xfId="1030"/>
    <cellStyle name="T_pvhung.skhdt 20117113152041 Danh muc cong trinh trong diem_02. BIEU NQDH XV" xfId="1031"/>
    <cellStyle name="T_pvhung.skhdt 20117113152041 Danh muc cong trinh trong diem_BIEU BAO CAO KTXH 2015, PHNV 2016 (10.2015)" xfId="1032"/>
    <cellStyle name="T_pvhung.skhdt 20117113152041 Danh muc cong trinh trong diem_Phu luc BC KTXH" xfId="1033"/>
    <cellStyle name="T_pvhung.skhdt 20117113152041 Danh muc cong trinh trong diem_THANH 15.10" xfId="1034"/>
    <cellStyle name="T_pvhung.skhdt 20117113152041 Danh muc cong trinh trong diem_Worksheet in F: BAO CAO KTXH 2015 BAO CAO CUA CAC PHONG THCL DAU TU PHAT TRIEN VA CONG TRINH TRONG DIEM (2)" xfId="1035"/>
    <cellStyle name="T_ra soat bao cao thang 11.2011" xfId="1036"/>
    <cellStyle name="T_Ra soat KH 2008 (chinh thuc)" xfId="1037"/>
    <cellStyle name="T_Ra soat KH 2008 (chinh thuc)_02. BIEU NQDH XV" xfId="1038"/>
    <cellStyle name="T_Ra soat KH 2008 (chinh thuc)_BIEU BAO CAO KTXH 2015, PHNV 2016 (10.2015)" xfId="1039"/>
    <cellStyle name="T_Ra soat KH 2008 (chinh thuc)_Phu luc BC KTXH" xfId="1040"/>
    <cellStyle name="T_Ra soat KH 2008 (chinh thuc)_THANH 15.10" xfId="1041"/>
    <cellStyle name="T_Ra soat KH 2008 (chinh thuc)_Worksheet in F: BAO CAO KTXH 2015 BAO CAO CUA CAC PHONG THCL DAU TU PHAT TRIEN VA CONG TRINH TRONG DIEM (2)" xfId="1042"/>
    <cellStyle name="T_Ra soat KH 2009 (chinh thuc o nha)" xfId="1043"/>
    <cellStyle name="T_Ra soat KH 2009 (chinh thuc o nha)_02. BIEU NQDH XV" xfId="1044"/>
    <cellStyle name="T_Ra soat KH 2009 (chinh thuc o nha)_BIEU BAO CAO KTXH 2015, PHNV 2016 (10.2015)" xfId="1045"/>
    <cellStyle name="T_Ra soat KH 2009 (chinh thuc o nha)_Phu luc BC KTXH" xfId="1046"/>
    <cellStyle name="T_Ra soat KH 2009 (chinh thuc o nha)_THANH 15.10" xfId="1047"/>
    <cellStyle name="T_Ra soat KH 2009 (chinh thuc o nha)_Worksheet in F: BAO CAO KTXH 2015 BAO CAO CUA CAC PHONG THCL DAU TU PHAT TRIEN VA CONG TRINH TRONG DIEM (2)" xfId="1048"/>
    <cellStyle name="T_Tay Bac 1" xfId="1049"/>
    <cellStyle name="T_Tay Bac 1_Bao cao tinh hinh thuc hien KH 2009 den 31-01-10" xfId="1050"/>
    <cellStyle name="T_Tay Bac 1_Bieu1" xfId="1051"/>
    <cellStyle name="T_Tay Bac 1_Book1" xfId="1052"/>
    <cellStyle name="T_Tay Bac 1_Ra soat KH 2008 (chinh thuc)" xfId="1053"/>
    <cellStyle name="T_Tay Bac 1_Ra soat KH 2009 (chinh thuc o nha)" xfId="1054"/>
    <cellStyle name="T_THANH 15.10" xfId="1055"/>
    <cellStyle name="T_Tong hop so lieu" xfId="1056"/>
    <cellStyle name="T_Tong hop so lieu_02. BIEU NQDH XV" xfId="1057"/>
    <cellStyle name="T_Tong hop so lieu_BC cong trinh trong diem" xfId="1058"/>
    <cellStyle name="T_Tong hop so lieu_BC cong trinh trong diem_02. BIEU NQDH XV" xfId="1059"/>
    <cellStyle name="T_Tong hop so lieu_BC cong trinh trong diem_Bieu 6 thang nam 2012 (binh)" xfId="1060"/>
    <cellStyle name="T_Tong hop so lieu_BC cong trinh trong diem_Bieu 6 thang nam 2012 (binh)_02. BIEU NQDH XV" xfId="1061"/>
    <cellStyle name="T_Tong hop so lieu_BC cong trinh trong diem_Bieu 6 thang nam 2012 (binh)_BIEU BAO CAO KTXH 2015, PHNV 2016 (10.2015)" xfId="1062"/>
    <cellStyle name="T_Tong hop so lieu_BC cong trinh trong diem_Bieu 6 thang nam 2012 (binh)_Phu luc BC KTXH" xfId="1063"/>
    <cellStyle name="T_Tong hop so lieu_BC cong trinh trong diem_Bieu 6 thang nam 2012 (binh)_THANH 15.10" xfId="1064"/>
    <cellStyle name="T_Tong hop so lieu_BC cong trinh trong diem_Bieu 6 thang nam 2012 (binh)_Worksheet in F: BAO CAO KTXH 2015 BAO CAO CUA CAC PHONG THCL DAU TU PHAT TRIEN VA CONG TRINH TRONG DIEM (2)" xfId="1065"/>
    <cellStyle name="T_Tong hop so lieu_BC cong trinh trong diem_BIEU BAO CAO KTXH 2015, PHNV 2016 (10.2015)" xfId="1066"/>
    <cellStyle name="T_Tong hop so lieu_BC cong trinh trong diem_Phu luc BC KTXH" xfId="1067"/>
    <cellStyle name="T_Tong hop so lieu_BC cong trinh trong diem_THANH 15.10" xfId="1068"/>
    <cellStyle name="T_Tong hop so lieu_BC cong trinh trong diem_Worksheet in F: BAO CAO KTXH 2015 BAO CAO CUA CAC PHONG THCL DAU TU PHAT TRIEN VA CONG TRINH TRONG DIEM (2)" xfId="1069"/>
    <cellStyle name="T_Tong hop so lieu_BIEU BAO CAO KTXH 2015, PHNV 2016 (10.2015)" xfId="1070"/>
    <cellStyle name="T_Tong hop so lieu_Danh muc cong trinh trong diem (04.5.12) (1)" xfId="1071"/>
    <cellStyle name="T_Tong hop so lieu_Danh muc cong trinh trong diem (04.5.12) (1)_02. BIEU NQDH XV" xfId="1072"/>
    <cellStyle name="T_Tong hop so lieu_Danh muc cong trinh trong diem (04.5.12) (1)_BIEU BAO CAO KTXH 2015, PHNV 2016 (10.2015)" xfId="1073"/>
    <cellStyle name="T_Tong hop so lieu_Danh muc cong trinh trong diem (04.5.12) (1)_Phu luc BC KTXH" xfId="1074"/>
    <cellStyle name="T_Tong hop so lieu_Danh muc cong trinh trong diem (04.5.12) (1)_THANH 15.10" xfId="1075"/>
    <cellStyle name="T_Tong hop so lieu_Danh muc cong trinh trong diem (04.5.12) (1)_Worksheet in F: BAO CAO KTXH 2015 BAO CAO CUA CAC PHONG THCL DAU TU PHAT TRIEN VA CONG TRINH TRONG DIEM (2)" xfId="1076"/>
    <cellStyle name="T_Tong hop so lieu_Danh muc cong trinh trong diem (15.8.11)" xfId="1077"/>
    <cellStyle name="T_Tong hop so lieu_Danh muc cong trinh trong diem (15.8.11)_02. BIEU NQDH XV" xfId="1078"/>
    <cellStyle name="T_Tong hop so lieu_Danh muc cong trinh trong diem (15.8.11)_BIEU BAO CAO KTXH 2015, PHNV 2016 (10.2015)" xfId="1079"/>
    <cellStyle name="T_Tong hop so lieu_Danh muc cong trinh trong diem (15.8.11)_Phu luc BC KTXH" xfId="1080"/>
    <cellStyle name="T_Tong hop so lieu_Danh muc cong trinh trong diem (15.8.11)_THANH 15.10" xfId="1081"/>
    <cellStyle name="T_Tong hop so lieu_Danh muc cong trinh trong diem (15.8.11)_Worksheet in F: BAO CAO KTXH 2015 BAO CAO CUA CAC PHONG THCL DAU TU PHAT TRIEN VA CONG TRINH TRONG DIEM (2)" xfId="1082"/>
    <cellStyle name="T_Tong hop so lieu_Danh muc cong trinh trong diem (25.5.12)" xfId="1083"/>
    <cellStyle name="T_Tong hop so lieu_Danh muc cong trinh trong diem (25.5.12)_02. BIEU NQDH XV" xfId="1084"/>
    <cellStyle name="T_Tong hop so lieu_Danh muc cong trinh trong diem (25.5.12)_BIEU BAO CAO KTXH 2015, PHNV 2016 (10.2015)" xfId="1085"/>
    <cellStyle name="T_Tong hop so lieu_Danh muc cong trinh trong diem (25.5.12)_Phu luc BC KTXH" xfId="1086"/>
    <cellStyle name="T_Tong hop so lieu_Danh muc cong trinh trong diem (25.5.12)_THANH 15.10" xfId="1087"/>
    <cellStyle name="T_Tong hop so lieu_Danh muc cong trinh trong diem (25.5.12)_Worksheet in F: BAO CAO KTXH 2015 BAO CAO CUA CAC PHONG THCL DAU TU PHAT TRIEN VA CONG TRINH TRONG DIEM (2)" xfId="1088"/>
    <cellStyle name="T_Tong hop so lieu_Danh muc cong trinh trong diem (25.9.11)" xfId="1089"/>
    <cellStyle name="T_Tong hop so lieu_Danh muc cong trinh trong diem (25.9.11)_02. BIEU NQDH XV" xfId="1090"/>
    <cellStyle name="T_Tong hop so lieu_Danh muc cong trinh trong diem (25.9.11)_BIEU BAO CAO KTXH 2015, PHNV 2016 (10.2015)" xfId="1091"/>
    <cellStyle name="T_Tong hop so lieu_Danh muc cong trinh trong diem (25.9.11)_Phu luc BC KTXH" xfId="1092"/>
    <cellStyle name="T_Tong hop so lieu_Danh muc cong trinh trong diem (25.9.11)_THANH 15.10" xfId="1093"/>
    <cellStyle name="T_Tong hop so lieu_Danh muc cong trinh trong diem (25.9.11)_Worksheet in F: BAO CAO KTXH 2015 BAO CAO CUA CAC PHONG THCL DAU TU PHAT TRIEN VA CONG TRINH TRONG DIEM (2)" xfId="1094"/>
    <cellStyle name="T_Tong hop so lieu_Danh muc cong trinh trong diem (31.8.11)" xfId="1095"/>
    <cellStyle name="T_Tong hop so lieu_Danh muc cong trinh trong diem (31.8.11)_02. BIEU NQDH XV" xfId="1096"/>
    <cellStyle name="T_Tong hop so lieu_Danh muc cong trinh trong diem (31.8.11)_BIEU BAO CAO KTXH 2015, PHNV 2016 (10.2015)" xfId="1097"/>
    <cellStyle name="T_Tong hop so lieu_Danh muc cong trinh trong diem (31.8.11)_Phu luc BC KTXH" xfId="1098"/>
    <cellStyle name="T_Tong hop so lieu_Danh muc cong trinh trong diem (31.8.11)_THANH 15.10" xfId="1099"/>
    <cellStyle name="T_Tong hop so lieu_Danh muc cong trinh trong diem (31.8.11)_Worksheet in F: BAO CAO KTXH 2015 BAO CAO CUA CAC PHONG THCL DAU TU PHAT TRIEN VA CONG TRINH TRONG DIEM (2)" xfId="1100"/>
    <cellStyle name="T_Tong hop so lieu_Phu luc BC KTXH" xfId="1101"/>
    <cellStyle name="T_Tong hop so lieu_pvhung.skhdt 20117113152041 Danh muc cong trinh trong diem" xfId="1102"/>
    <cellStyle name="T_Tong hop so lieu_pvhung.skhdt 20117113152041 Danh muc cong trinh trong diem_02. BIEU NQDH XV" xfId="1103"/>
    <cellStyle name="T_Tong hop so lieu_pvhung.skhdt 20117113152041 Danh muc cong trinh trong diem_BIEU BAO CAO KTXH 2015, PHNV 2016 (10.2015)" xfId="1104"/>
    <cellStyle name="T_Tong hop so lieu_pvhung.skhdt 20117113152041 Danh muc cong trinh trong diem_Phu luc BC KTXH" xfId="1105"/>
    <cellStyle name="T_Tong hop so lieu_pvhung.skhdt 20117113152041 Danh muc cong trinh trong diem_THANH 15.10" xfId="1106"/>
    <cellStyle name="T_Tong hop so lieu_pvhung.skhdt 20117113152041 Danh muc cong trinh trong diem_Worksheet in F: BAO CAO KTXH 2015 BAO CAO CUA CAC PHONG THCL DAU TU PHAT TRIEN VA CONG TRINH TRONG DIEM (2)" xfId="1107"/>
    <cellStyle name="T_Tong hop so lieu_THANH 15.10" xfId="1108"/>
    <cellStyle name="T_Tong hop so lieu_Worksheet in C: Users Administrator AppData Roaming eOffice TMP12345S BC cong trinh trong diem 2011-2015 den thang 8-2012" xfId="1109"/>
    <cellStyle name="T_Tong hop so lieu_Worksheet in C: Users Administrator AppData Roaming eOffice TMP12345S BC cong trinh trong diem 2011-2015 den thang 8-2012_02. BIEU NQDH XV" xfId="1110"/>
    <cellStyle name="T_Tong hop so lieu_Worksheet in C: Users Administrator AppData Roaming eOffice TMP12345S BC cong trinh trong diem 2011-2015 den thang 8-2012_BIEU BAO CAO KTXH 2015, PHNV 2016 (10.2015)" xfId="1111"/>
    <cellStyle name="T_Tong hop so lieu_Worksheet in C: Users Administrator AppData Roaming eOffice TMP12345S BC cong trinh trong diem 2011-2015 den thang 8-2012_Phu luc BC KTXH" xfId="1112"/>
    <cellStyle name="T_Tong hop so lieu_Worksheet in C: Users Administrator AppData Roaming eOffice TMP12345S BC cong trinh trong diem 2011-2015 den thang 8-2012_THANH 15.10" xfId="1113"/>
    <cellStyle name="T_Tong hop so lieu_Worksheet in C: Users Administrator AppData Roaming eOffice TMP12345S BC cong trinh trong diem 2011-2015 den thang 8-2012_Worksheet in F: BAO CAO KTXH 2015 BAO CAO CUA CAC PHONG THCL DAU TU PHAT TRIEN VA CONG TRINH TRONG DIEM (2)" xfId="1114"/>
    <cellStyle name="T_Tong hop so lieu_Worksheet in F: BAO CAO KTXH 2015 BAO CAO CUA CAC PHONG THCL DAU TU PHAT TRIEN VA CONG TRINH TRONG DIEM (2)" xfId="1115"/>
    <cellStyle name="T_Tong hop theo doi von TPCP" xfId="1116"/>
    <cellStyle name="T_Tong hop theo doi von TPCP (BC)" xfId="1117"/>
    <cellStyle name="T_Tong hop theo doi von TPCP (BC)_02. BIEU NQDH XV" xfId="1118"/>
    <cellStyle name="T_Tong hop theo doi von TPCP (BC)_BIEU BAO CAO KTXH 2015, PHNV 2016 (10.2015)" xfId="1119"/>
    <cellStyle name="T_Tong hop theo doi von TPCP (BC)_Phu luc BC KTXH" xfId="1120"/>
    <cellStyle name="T_Tong hop theo doi von TPCP (BC)_THANH 15.10" xfId="1121"/>
    <cellStyle name="T_Tong hop theo doi von TPCP (BC)_Worksheet in F: BAO CAO KTXH 2015 BAO CAO CUA CAC PHONG THCL DAU TU PHAT TRIEN VA CONG TRINH TRONG DIEM (2)" xfId="1122"/>
    <cellStyle name="T_Tong hop theo doi von TPCP_02. BIEU NQDH XV" xfId="1123"/>
    <cellStyle name="T_Tong hop theo doi von TPCP_BIEU BAO CAO KTXH 2015, PHNV 2016 (10.2015)" xfId="1124"/>
    <cellStyle name="T_Tong hop theo doi von TPCP_Phu luc BC KTXH" xfId="1125"/>
    <cellStyle name="T_Tong hop theo doi von TPCP_THANH 15.10" xfId="1126"/>
    <cellStyle name="T_Tong hop theo doi von TPCP_Worksheet in F: BAO CAO KTXH 2015 BAO CAO CUA CAC PHONG THCL DAU TU PHAT TRIEN VA CONG TRINH TRONG DIEM (2)" xfId="1127"/>
    <cellStyle name="T_Worksheet in C: Users Administrator AppData Roaming eOffice TMP12345S BC cong trinh trong diem 2011-2015 den thang 8-2012" xfId="1128"/>
    <cellStyle name="T_Worksheet in C: Users Administrator AppData Roaming eOffice TMP12345S BC cong trinh trong diem 2011-2015 den thang 8-2012_02. BIEU NQDH XV" xfId="1129"/>
    <cellStyle name="T_Worksheet in C: Users Administrator AppData Roaming eOffice TMP12345S BC cong trinh trong diem 2011-2015 den thang 8-2012_BIEU BAO CAO KTXH 2015, PHNV 2016 (10.2015)" xfId="1130"/>
    <cellStyle name="T_Worksheet in C: Users Administrator AppData Roaming eOffice TMP12345S BC cong trinh trong diem 2011-2015 den thang 8-2012_Phu luc BC KTXH" xfId="1131"/>
    <cellStyle name="T_Worksheet in C: Users Administrator AppData Roaming eOffice TMP12345S BC cong trinh trong diem 2011-2015 den thang 8-2012_THANH 15.10" xfId="1132"/>
    <cellStyle name="T_Worksheet in C: Users Administrator AppData Roaming eOffice TMP12345S BC cong trinh trong diem 2011-2015 den thang 8-2012_Worksheet in F: BAO CAO KTXH 2015 BAO CAO CUA CAC PHONG THCL DAU TU PHAT TRIEN VA CONG TRINH TRONG DIEM (2)" xfId="1133"/>
    <cellStyle name="T_Worksheet in F: BAO CAO KTXH 2015 BAO CAO CUA CAC PHONG THCL DAU TU PHAT TRIEN VA CONG TRINH TRONG DIEM (2)" xfId="1134"/>
    <cellStyle name="Tentruong" xfId="1135"/>
    <cellStyle name="Text" xfId="1136"/>
    <cellStyle name="Text Indent A" xfId="1137"/>
    <cellStyle name="Text Indent B" xfId="1138"/>
    <cellStyle name="Text Indent C" xfId="1139"/>
    <cellStyle name="Text_1 Bieu 6 thang nam 2011" xfId="1140"/>
    <cellStyle name="th" xfId="1141"/>
    <cellStyle name="thanh" xfId="1142"/>
    <cellStyle name="þ_x001d_ð¤_x000c_¯þ_x0014__x000d_¨þU_x0001_À_x0004_ _x0015__x000f__x0001__x0001_" xfId="1143"/>
    <cellStyle name="þ_x001d_ðK_x000c_Fý_x001b__x000d_9ýU_x0001_Ð_x0008_¦)_x0007__x0001__x0001_" xfId="1144"/>
    <cellStyle name="Thuyet minh" xfId="1145"/>
    <cellStyle name="Title 2" xfId="1146"/>
    <cellStyle name="Tong so" xfId="1147"/>
    <cellStyle name="tong so 1" xfId="1148"/>
    <cellStyle name="Tong so_phu luc 6 thang gui bo" xfId="1149"/>
    <cellStyle name="Total 2" xfId="1150"/>
    <cellStyle name="viet" xfId="1151"/>
    <cellStyle name="viet2" xfId="1152"/>
    <cellStyle name="VN new romanNormal" xfId="1153"/>
    <cellStyle name="VN time new roman" xfId="1154"/>
    <cellStyle name="vnbo" xfId="1155"/>
    <cellStyle name="vnhead1" xfId="1156"/>
    <cellStyle name="vnhead2" xfId="1157"/>
    <cellStyle name="vnhead3" xfId="1158"/>
    <cellStyle name="vnhead4" xfId="1159"/>
    <cellStyle name="vntxt1" xfId="1160"/>
    <cellStyle name="vntxt2" xfId="1161"/>
    <cellStyle name="Währung [0]_68574_Materialbedarfsliste" xfId="1162"/>
    <cellStyle name="Währung_68574_Materialbedarfsliste" xfId="1163"/>
    <cellStyle name="Warning Text 2" xfId="1164"/>
    <cellStyle name="xuan" xfId="1165"/>
    <cellStyle name="เครื่องหมายสกุลเงิน [0]_FTC_OFFER" xfId="1166"/>
    <cellStyle name="เครื่องหมายสกุลเงิน_FTC_OFFER" xfId="1167"/>
    <cellStyle name="ปกติ_FTC_OFFER" xfId="1168"/>
    <cellStyle name=" [0.00]_ Att. 1- Cover" xfId="1169"/>
    <cellStyle name="_ Att. 1- Cover" xfId="1170"/>
    <cellStyle name="?_ Att. 1- Cover" xfId="1171"/>
    <cellStyle name="똿뗦먛귟 [0.00]_PRODUCT DETAIL Q1" xfId="1172"/>
    <cellStyle name="똿뗦먛귟_PRODUCT DETAIL Q1" xfId="1173"/>
    <cellStyle name="믅됞 [0.00]_PRODUCT DETAIL Q1" xfId="1174"/>
    <cellStyle name="믅됞_PRODUCT DETAIL Q1" xfId="1175"/>
    <cellStyle name="백분율_95" xfId="1176"/>
    <cellStyle name="뷭?_BOOKSHIP" xfId="1177"/>
    <cellStyle name="콤마 [ - 유형1" xfId="1178"/>
    <cellStyle name="콤마 [ - 유형2" xfId="1179"/>
    <cellStyle name="콤마 [ - 유형3" xfId="1180"/>
    <cellStyle name="콤마 [ - 유형4" xfId="1181"/>
    <cellStyle name="콤마 [ - 유형5" xfId="1182"/>
    <cellStyle name="콤마 [ - 유형6" xfId="1183"/>
    <cellStyle name="콤마 [ - 유형7" xfId="1184"/>
    <cellStyle name="콤마 [ - 유형8" xfId="1185"/>
    <cellStyle name="콤마 [0]_ 비목별 월별기술 " xfId="1186"/>
    <cellStyle name="콤마_ 비목별 월별기술 " xfId="1187"/>
    <cellStyle name="통화 [0]_1202" xfId="1188"/>
    <cellStyle name="통화_1202" xfId="1189"/>
    <cellStyle name="표준_(정보부문)월별인원계획" xfId="1190"/>
    <cellStyle name="一般_00Q3902REV.1" xfId="1191"/>
    <cellStyle name="千分位[0]_00Q3902REV.1" xfId="1192"/>
    <cellStyle name="千分位_00Q3902REV.1" xfId="1193"/>
    <cellStyle name="桁区切り [0.00]_List-dwg瑩畳䵜楡" xfId="1194"/>
    <cellStyle name="桁区切り_List-dwgist-" xfId="1195"/>
    <cellStyle name="標準_List-dwgis" xfId="1196"/>
    <cellStyle name="貨幣 [0]_00Q3902REV.1" xfId="1197"/>
    <cellStyle name="貨幣[0]_BRE" xfId="1198"/>
    <cellStyle name="貨幣_00Q3902REV.1" xfId="1199"/>
    <cellStyle name="通貨 [0.00]_List-dwgwg" xfId="1200"/>
    <cellStyle name="通貨_List-dwgis" xfId="12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1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N2"/>
    </sheetView>
  </sheetViews>
  <sheetFormatPr defaultRowHeight="17.25"/>
  <cols>
    <col min="1" max="1" width="5.28515625" style="200" customWidth="1"/>
    <col min="2" max="2" width="48.140625" style="200" customWidth="1"/>
    <col min="3" max="3" width="13.28515625" style="200" customWidth="1"/>
    <col min="4" max="4" width="15.140625" style="200" customWidth="1"/>
    <col min="5" max="5" width="15.7109375" style="200" customWidth="1"/>
    <col min="6" max="6" width="11.28515625" style="200" customWidth="1"/>
    <col min="7" max="7" width="11.7109375" style="200" hidden="1" customWidth="1"/>
    <col min="8" max="8" width="2.42578125" style="200" hidden="1" customWidth="1"/>
    <col min="9" max="9" width="16.5703125" style="369" customWidth="1"/>
    <col min="10" max="10" width="13" style="200" customWidth="1"/>
    <col min="11" max="11" width="10.7109375" style="200" customWidth="1"/>
    <col min="12" max="13" width="12.5703125" style="200" customWidth="1"/>
    <col min="14" max="14" width="17.5703125" style="200" customWidth="1"/>
    <col min="15" max="15" width="9.140625" style="200"/>
    <col min="16" max="16" width="13.7109375" style="200" bestFit="1" customWidth="1"/>
    <col min="17" max="17" width="12.42578125" style="200" customWidth="1"/>
    <col min="18" max="260" width="9.140625" style="200"/>
    <col min="261" max="261" width="5.28515625" style="200" customWidth="1"/>
    <col min="262" max="262" width="46.85546875" style="200" customWidth="1"/>
    <col min="263" max="263" width="11.85546875" style="200" customWidth="1"/>
    <col min="264" max="264" width="9.42578125" style="200" customWidth="1"/>
    <col min="265" max="265" width="16.5703125" style="200" customWidth="1"/>
    <col min="266" max="266" width="13.42578125" style="200" customWidth="1"/>
    <col min="267" max="267" width="16.28515625" style="200" bestFit="1" customWidth="1"/>
    <col min="268" max="268" width="15.5703125" style="200" bestFit="1" customWidth="1"/>
    <col min="269" max="269" width="14.85546875" style="200" customWidth="1"/>
    <col min="270" max="270" width="13.7109375" style="200" customWidth="1"/>
    <col min="271" max="271" width="9.140625" style="200"/>
    <col min="272" max="272" width="13.7109375" style="200" bestFit="1" customWidth="1"/>
    <col min="273" max="273" width="12.42578125" style="200" customWidth="1"/>
    <col min="274" max="516" width="9.140625" style="200"/>
    <col min="517" max="517" width="5.28515625" style="200" customWidth="1"/>
    <col min="518" max="518" width="46.85546875" style="200" customWidth="1"/>
    <col min="519" max="519" width="11.85546875" style="200" customWidth="1"/>
    <col min="520" max="520" width="9.42578125" style="200" customWidth="1"/>
    <col min="521" max="521" width="16.5703125" style="200" customWidth="1"/>
    <col min="522" max="522" width="13.42578125" style="200" customWidth="1"/>
    <col min="523" max="523" width="16.28515625" style="200" bestFit="1" customWidth="1"/>
    <col min="524" max="524" width="15.5703125" style="200" bestFit="1" customWidth="1"/>
    <col min="525" max="525" width="14.85546875" style="200" customWidth="1"/>
    <col min="526" max="526" width="13.7109375" style="200" customWidth="1"/>
    <col min="527" max="527" width="9.140625" style="200"/>
    <col min="528" max="528" width="13.7109375" style="200" bestFit="1" customWidth="1"/>
    <col min="529" max="529" width="12.42578125" style="200" customWidth="1"/>
    <col min="530" max="772" width="9.140625" style="200"/>
    <col min="773" max="773" width="5.28515625" style="200" customWidth="1"/>
    <col min="774" max="774" width="46.85546875" style="200" customWidth="1"/>
    <col min="775" max="775" width="11.85546875" style="200" customWidth="1"/>
    <col min="776" max="776" width="9.42578125" style="200" customWidth="1"/>
    <col min="777" max="777" width="16.5703125" style="200" customWidth="1"/>
    <col min="778" max="778" width="13.42578125" style="200" customWidth="1"/>
    <col min="779" max="779" width="16.28515625" style="200" bestFit="1" customWidth="1"/>
    <col min="780" max="780" width="15.5703125" style="200" bestFit="1" customWidth="1"/>
    <col min="781" max="781" width="14.85546875" style="200" customWidth="1"/>
    <col min="782" max="782" width="13.7109375" style="200" customWidth="1"/>
    <col min="783" max="783" width="9.140625" style="200"/>
    <col min="784" max="784" width="13.7109375" style="200" bestFit="1" customWidth="1"/>
    <col min="785" max="785" width="12.42578125" style="200" customWidth="1"/>
    <col min="786" max="1028" width="9.140625" style="200"/>
    <col min="1029" max="1029" width="5.28515625" style="200" customWidth="1"/>
    <col min="1030" max="1030" width="46.85546875" style="200" customWidth="1"/>
    <col min="1031" max="1031" width="11.85546875" style="200" customWidth="1"/>
    <col min="1032" max="1032" width="9.42578125" style="200" customWidth="1"/>
    <col min="1033" max="1033" width="16.5703125" style="200" customWidth="1"/>
    <col min="1034" max="1034" width="13.42578125" style="200" customWidth="1"/>
    <col min="1035" max="1035" width="16.28515625" style="200" bestFit="1" customWidth="1"/>
    <col min="1036" max="1036" width="15.5703125" style="200" bestFit="1" customWidth="1"/>
    <col min="1037" max="1037" width="14.85546875" style="200" customWidth="1"/>
    <col min="1038" max="1038" width="13.7109375" style="200" customWidth="1"/>
    <col min="1039" max="1039" width="9.140625" style="200"/>
    <col min="1040" max="1040" width="13.7109375" style="200" bestFit="1" customWidth="1"/>
    <col min="1041" max="1041" width="12.42578125" style="200" customWidth="1"/>
    <col min="1042" max="1284" width="9.140625" style="200"/>
    <col min="1285" max="1285" width="5.28515625" style="200" customWidth="1"/>
    <col min="1286" max="1286" width="46.85546875" style="200" customWidth="1"/>
    <col min="1287" max="1287" width="11.85546875" style="200" customWidth="1"/>
    <col min="1288" max="1288" width="9.42578125" style="200" customWidth="1"/>
    <col min="1289" max="1289" width="16.5703125" style="200" customWidth="1"/>
    <col min="1290" max="1290" width="13.42578125" style="200" customWidth="1"/>
    <col min="1291" max="1291" width="16.28515625" style="200" bestFit="1" customWidth="1"/>
    <col min="1292" max="1292" width="15.5703125" style="200" bestFit="1" customWidth="1"/>
    <col min="1293" max="1293" width="14.85546875" style="200" customWidth="1"/>
    <col min="1294" max="1294" width="13.7109375" style="200" customWidth="1"/>
    <col min="1295" max="1295" width="9.140625" style="200"/>
    <col min="1296" max="1296" width="13.7109375" style="200" bestFit="1" customWidth="1"/>
    <col min="1297" max="1297" width="12.42578125" style="200" customWidth="1"/>
    <col min="1298" max="1540" width="9.140625" style="200"/>
    <col min="1541" max="1541" width="5.28515625" style="200" customWidth="1"/>
    <col min="1542" max="1542" width="46.85546875" style="200" customWidth="1"/>
    <col min="1543" max="1543" width="11.85546875" style="200" customWidth="1"/>
    <col min="1544" max="1544" width="9.42578125" style="200" customWidth="1"/>
    <col min="1545" max="1545" width="16.5703125" style="200" customWidth="1"/>
    <col min="1546" max="1546" width="13.42578125" style="200" customWidth="1"/>
    <col min="1547" max="1547" width="16.28515625" style="200" bestFit="1" customWidth="1"/>
    <col min="1548" max="1548" width="15.5703125" style="200" bestFit="1" customWidth="1"/>
    <col min="1549" max="1549" width="14.85546875" style="200" customWidth="1"/>
    <col min="1550" max="1550" width="13.7109375" style="200" customWidth="1"/>
    <col min="1551" max="1551" width="9.140625" style="200"/>
    <col min="1552" max="1552" width="13.7109375" style="200" bestFit="1" customWidth="1"/>
    <col min="1553" max="1553" width="12.42578125" style="200" customWidth="1"/>
    <col min="1554" max="1796" width="9.140625" style="200"/>
    <col min="1797" max="1797" width="5.28515625" style="200" customWidth="1"/>
    <col min="1798" max="1798" width="46.85546875" style="200" customWidth="1"/>
    <col min="1799" max="1799" width="11.85546875" style="200" customWidth="1"/>
    <col min="1800" max="1800" width="9.42578125" style="200" customWidth="1"/>
    <col min="1801" max="1801" width="16.5703125" style="200" customWidth="1"/>
    <col min="1802" max="1802" width="13.42578125" style="200" customWidth="1"/>
    <col min="1803" max="1803" width="16.28515625" style="200" bestFit="1" customWidth="1"/>
    <col min="1804" max="1804" width="15.5703125" style="200" bestFit="1" customWidth="1"/>
    <col min="1805" max="1805" width="14.85546875" style="200" customWidth="1"/>
    <col min="1806" max="1806" width="13.7109375" style="200" customWidth="1"/>
    <col min="1807" max="1807" width="9.140625" style="200"/>
    <col min="1808" max="1808" width="13.7109375" style="200" bestFit="1" customWidth="1"/>
    <col min="1809" max="1809" width="12.42578125" style="200" customWidth="1"/>
    <col min="1810" max="2052" width="9.140625" style="200"/>
    <col min="2053" max="2053" width="5.28515625" style="200" customWidth="1"/>
    <col min="2054" max="2054" width="46.85546875" style="200" customWidth="1"/>
    <col min="2055" max="2055" width="11.85546875" style="200" customWidth="1"/>
    <col min="2056" max="2056" width="9.42578125" style="200" customWidth="1"/>
    <col min="2057" max="2057" width="16.5703125" style="200" customWidth="1"/>
    <col min="2058" max="2058" width="13.42578125" style="200" customWidth="1"/>
    <col min="2059" max="2059" width="16.28515625" style="200" bestFit="1" customWidth="1"/>
    <col min="2060" max="2060" width="15.5703125" style="200" bestFit="1" customWidth="1"/>
    <col min="2061" max="2061" width="14.85546875" style="200" customWidth="1"/>
    <col min="2062" max="2062" width="13.7109375" style="200" customWidth="1"/>
    <col min="2063" max="2063" width="9.140625" style="200"/>
    <col min="2064" max="2064" width="13.7109375" style="200" bestFit="1" customWidth="1"/>
    <col min="2065" max="2065" width="12.42578125" style="200" customWidth="1"/>
    <col min="2066" max="2308" width="9.140625" style="200"/>
    <col min="2309" max="2309" width="5.28515625" style="200" customWidth="1"/>
    <col min="2310" max="2310" width="46.85546875" style="200" customWidth="1"/>
    <col min="2311" max="2311" width="11.85546875" style="200" customWidth="1"/>
    <col min="2312" max="2312" width="9.42578125" style="200" customWidth="1"/>
    <col min="2313" max="2313" width="16.5703125" style="200" customWidth="1"/>
    <col min="2314" max="2314" width="13.42578125" style="200" customWidth="1"/>
    <col min="2315" max="2315" width="16.28515625" style="200" bestFit="1" customWidth="1"/>
    <col min="2316" max="2316" width="15.5703125" style="200" bestFit="1" customWidth="1"/>
    <col min="2317" max="2317" width="14.85546875" style="200" customWidth="1"/>
    <col min="2318" max="2318" width="13.7109375" style="200" customWidth="1"/>
    <col min="2319" max="2319" width="9.140625" style="200"/>
    <col min="2320" max="2320" width="13.7109375" style="200" bestFit="1" customWidth="1"/>
    <col min="2321" max="2321" width="12.42578125" style="200" customWidth="1"/>
    <col min="2322" max="2564" width="9.140625" style="200"/>
    <col min="2565" max="2565" width="5.28515625" style="200" customWidth="1"/>
    <col min="2566" max="2566" width="46.85546875" style="200" customWidth="1"/>
    <col min="2567" max="2567" width="11.85546875" style="200" customWidth="1"/>
    <col min="2568" max="2568" width="9.42578125" style="200" customWidth="1"/>
    <col min="2569" max="2569" width="16.5703125" style="200" customWidth="1"/>
    <col min="2570" max="2570" width="13.42578125" style="200" customWidth="1"/>
    <col min="2571" max="2571" width="16.28515625" style="200" bestFit="1" customWidth="1"/>
    <col min="2572" max="2572" width="15.5703125" style="200" bestFit="1" customWidth="1"/>
    <col min="2573" max="2573" width="14.85546875" style="200" customWidth="1"/>
    <col min="2574" max="2574" width="13.7109375" style="200" customWidth="1"/>
    <col min="2575" max="2575" width="9.140625" style="200"/>
    <col min="2576" max="2576" width="13.7109375" style="200" bestFit="1" customWidth="1"/>
    <col min="2577" max="2577" width="12.42578125" style="200" customWidth="1"/>
    <col min="2578" max="2820" width="9.140625" style="200"/>
    <col min="2821" max="2821" width="5.28515625" style="200" customWidth="1"/>
    <col min="2822" max="2822" width="46.85546875" style="200" customWidth="1"/>
    <col min="2823" max="2823" width="11.85546875" style="200" customWidth="1"/>
    <col min="2824" max="2824" width="9.42578125" style="200" customWidth="1"/>
    <col min="2825" max="2825" width="16.5703125" style="200" customWidth="1"/>
    <col min="2826" max="2826" width="13.42578125" style="200" customWidth="1"/>
    <col min="2827" max="2827" width="16.28515625" style="200" bestFit="1" customWidth="1"/>
    <col min="2828" max="2828" width="15.5703125" style="200" bestFit="1" customWidth="1"/>
    <col min="2829" max="2829" width="14.85546875" style="200" customWidth="1"/>
    <col min="2830" max="2830" width="13.7109375" style="200" customWidth="1"/>
    <col min="2831" max="2831" width="9.140625" style="200"/>
    <col min="2832" max="2832" width="13.7109375" style="200" bestFit="1" customWidth="1"/>
    <col min="2833" max="2833" width="12.42578125" style="200" customWidth="1"/>
    <col min="2834" max="3076" width="9.140625" style="200"/>
    <col min="3077" max="3077" width="5.28515625" style="200" customWidth="1"/>
    <col min="3078" max="3078" width="46.85546875" style="200" customWidth="1"/>
    <col min="3079" max="3079" width="11.85546875" style="200" customWidth="1"/>
    <col min="3080" max="3080" width="9.42578125" style="200" customWidth="1"/>
    <col min="3081" max="3081" width="16.5703125" style="200" customWidth="1"/>
    <col min="3082" max="3082" width="13.42578125" style="200" customWidth="1"/>
    <col min="3083" max="3083" width="16.28515625" style="200" bestFit="1" customWidth="1"/>
    <col min="3084" max="3084" width="15.5703125" style="200" bestFit="1" customWidth="1"/>
    <col min="3085" max="3085" width="14.85546875" style="200" customWidth="1"/>
    <col min="3086" max="3086" width="13.7109375" style="200" customWidth="1"/>
    <col min="3087" max="3087" width="9.140625" style="200"/>
    <col min="3088" max="3088" width="13.7109375" style="200" bestFit="1" customWidth="1"/>
    <col min="3089" max="3089" width="12.42578125" style="200" customWidth="1"/>
    <col min="3090" max="3332" width="9.140625" style="200"/>
    <col min="3333" max="3333" width="5.28515625" style="200" customWidth="1"/>
    <col min="3334" max="3334" width="46.85546875" style="200" customWidth="1"/>
    <col min="3335" max="3335" width="11.85546875" style="200" customWidth="1"/>
    <col min="3336" max="3336" width="9.42578125" style="200" customWidth="1"/>
    <col min="3337" max="3337" width="16.5703125" style="200" customWidth="1"/>
    <col min="3338" max="3338" width="13.42578125" style="200" customWidth="1"/>
    <col min="3339" max="3339" width="16.28515625" style="200" bestFit="1" customWidth="1"/>
    <col min="3340" max="3340" width="15.5703125" style="200" bestFit="1" customWidth="1"/>
    <col min="3341" max="3341" width="14.85546875" style="200" customWidth="1"/>
    <col min="3342" max="3342" width="13.7109375" style="200" customWidth="1"/>
    <col min="3343" max="3343" width="9.140625" style="200"/>
    <col min="3344" max="3344" width="13.7109375" style="200" bestFit="1" customWidth="1"/>
    <col min="3345" max="3345" width="12.42578125" style="200" customWidth="1"/>
    <col min="3346" max="3588" width="9.140625" style="200"/>
    <col min="3589" max="3589" width="5.28515625" style="200" customWidth="1"/>
    <col min="3590" max="3590" width="46.85546875" style="200" customWidth="1"/>
    <col min="3591" max="3591" width="11.85546875" style="200" customWidth="1"/>
    <col min="3592" max="3592" width="9.42578125" style="200" customWidth="1"/>
    <col min="3593" max="3593" width="16.5703125" style="200" customWidth="1"/>
    <col min="3594" max="3594" width="13.42578125" style="200" customWidth="1"/>
    <col min="3595" max="3595" width="16.28515625" style="200" bestFit="1" customWidth="1"/>
    <col min="3596" max="3596" width="15.5703125" style="200" bestFit="1" customWidth="1"/>
    <col min="3597" max="3597" width="14.85546875" style="200" customWidth="1"/>
    <col min="3598" max="3598" width="13.7109375" style="200" customWidth="1"/>
    <col min="3599" max="3599" width="9.140625" style="200"/>
    <col min="3600" max="3600" width="13.7109375" style="200" bestFit="1" customWidth="1"/>
    <col min="3601" max="3601" width="12.42578125" style="200" customWidth="1"/>
    <col min="3602" max="3844" width="9.140625" style="200"/>
    <col min="3845" max="3845" width="5.28515625" style="200" customWidth="1"/>
    <col min="3846" max="3846" width="46.85546875" style="200" customWidth="1"/>
    <col min="3847" max="3847" width="11.85546875" style="200" customWidth="1"/>
    <col min="3848" max="3848" width="9.42578125" style="200" customWidth="1"/>
    <col min="3849" max="3849" width="16.5703125" style="200" customWidth="1"/>
    <col min="3850" max="3850" width="13.42578125" style="200" customWidth="1"/>
    <col min="3851" max="3851" width="16.28515625" style="200" bestFit="1" customWidth="1"/>
    <col min="3852" max="3852" width="15.5703125" style="200" bestFit="1" customWidth="1"/>
    <col min="3853" max="3853" width="14.85546875" style="200" customWidth="1"/>
    <col min="3854" max="3854" width="13.7109375" style="200" customWidth="1"/>
    <col min="3855" max="3855" width="9.140625" style="200"/>
    <col min="3856" max="3856" width="13.7109375" style="200" bestFit="1" customWidth="1"/>
    <col min="3857" max="3857" width="12.42578125" style="200" customWidth="1"/>
    <col min="3858" max="4100" width="9.140625" style="200"/>
    <col min="4101" max="4101" width="5.28515625" style="200" customWidth="1"/>
    <col min="4102" max="4102" width="46.85546875" style="200" customWidth="1"/>
    <col min="4103" max="4103" width="11.85546875" style="200" customWidth="1"/>
    <col min="4104" max="4104" width="9.42578125" style="200" customWidth="1"/>
    <col min="4105" max="4105" width="16.5703125" style="200" customWidth="1"/>
    <col min="4106" max="4106" width="13.42578125" style="200" customWidth="1"/>
    <col min="4107" max="4107" width="16.28515625" style="200" bestFit="1" customWidth="1"/>
    <col min="4108" max="4108" width="15.5703125" style="200" bestFit="1" customWidth="1"/>
    <col min="4109" max="4109" width="14.85546875" style="200" customWidth="1"/>
    <col min="4110" max="4110" width="13.7109375" style="200" customWidth="1"/>
    <col min="4111" max="4111" width="9.140625" style="200"/>
    <col min="4112" max="4112" width="13.7109375" style="200" bestFit="1" customWidth="1"/>
    <col min="4113" max="4113" width="12.42578125" style="200" customWidth="1"/>
    <col min="4114" max="4356" width="9.140625" style="200"/>
    <col min="4357" max="4357" width="5.28515625" style="200" customWidth="1"/>
    <col min="4358" max="4358" width="46.85546875" style="200" customWidth="1"/>
    <col min="4359" max="4359" width="11.85546875" style="200" customWidth="1"/>
    <col min="4360" max="4360" width="9.42578125" style="200" customWidth="1"/>
    <col min="4361" max="4361" width="16.5703125" style="200" customWidth="1"/>
    <col min="4362" max="4362" width="13.42578125" style="200" customWidth="1"/>
    <col min="4363" max="4363" width="16.28515625" style="200" bestFit="1" customWidth="1"/>
    <col min="4364" max="4364" width="15.5703125" style="200" bestFit="1" customWidth="1"/>
    <col min="4365" max="4365" width="14.85546875" style="200" customWidth="1"/>
    <col min="4366" max="4366" width="13.7109375" style="200" customWidth="1"/>
    <col min="4367" max="4367" width="9.140625" style="200"/>
    <col min="4368" max="4368" width="13.7109375" style="200" bestFit="1" customWidth="1"/>
    <col min="4369" max="4369" width="12.42578125" style="200" customWidth="1"/>
    <col min="4370" max="4612" width="9.140625" style="200"/>
    <col min="4613" max="4613" width="5.28515625" style="200" customWidth="1"/>
    <col min="4614" max="4614" width="46.85546875" style="200" customWidth="1"/>
    <col min="4615" max="4615" width="11.85546875" style="200" customWidth="1"/>
    <col min="4616" max="4616" width="9.42578125" style="200" customWidth="1"/>
    <col min="4617" max="4617" width="16.5703125" style="200" customWidth="1"/>
    <col min="4618" max="4618" width="13.42578125" style="200" customWidth="1"/>
    <col min="4619" max="4619" width="16.28515625" style="200" bestFit="1" customWidth="1"/>
    <col min="4620" max="4620" width="15.5703125" style="200" bestFit="1" customWidth="1"/>
    <col min="4621" max="4621" width="14.85546875" style="200" customWidth="1"/>
    <col min="4622" max="4622" width="13.7109375" style="200" customWidth="1"/>
    <col min="4623" max="4623" width="9.140625" style="200"/>
    <col min="4624" max="4624" width="13.7109375" style="200" bestFit="1" customWidth="1"/>
    <col min="4625" max="4625" width="12.42578125" style="200" customWidth="1"/>
    <col min="4626" max="4868" width="9.140625" style="200"/>
    <col min="4869" max="4869" width="5.28515625" style="200" customWidth="1"/>
    <col min="4870" max="4870" width="46.85546875" style="200" customWidth="1"/>
    <col min="4871" max="4871" width="11.85546875" style="200" customWidth="1"/>
    <col min="4872" max="4872" width="9.42578125" style="200" customWidth="1"/>
    <col min="4873" max="4873" width="16.5703125" style="200" customWidth="1"/>
    <col min="4874" max="4874" width="13.42578125" style="200" customWidth="1"/>
    <col min="4875" max="4875" width="16.28515625" style="200" bestFit="1" customWidth="1"/>
    <col min="4876" max="4876" width="15.5703125" style="200" bestFit="1" customWidth="1"/>
    <col min="4877" max="4877" width="14.85546875" style="200" customWidth="1"/>
    <col min="4878" max="4878" width="13.7109375" style="200" customWidth="1"/>
    <col min="4879" max="4879" width="9.140625" style="200"/>
    <col min="4880" max="4880" width="13.7109375" style="200" bestFit="1" customWidth="1"/>
    <col min="4881" max="4881" width="12.42578125" style="200" customWidth="1"/>
    <col min="4882" max="5124" width="9.140625" style="200"/>
    <col min="5125" max="5125" width="5.28515625" style="200" customWidth="1"/>
    <col min="5126" max="5126" width="46.85546875" style="200" customWidth="1"/>
    <col min="5127" max="5127" width="11.85546875" style="200" customWidth="1"/>
    <col min="5128" max="5128" width="9.42578125" style="200" customWidth="1"/>
    <col min="5129" max="5129" width="16.5703125" style="200" customWidth="1"/>
    <col min="5130" max="5130" width="13.42578125" style="200" customWidth="1"/>
    <col min="5131" max="5131" width="16.28515625" style="200" bestFit="1" customWidth="1"/>
    <col min="5132" max="5132" width="15.5703125" style="200" bestFit="1" customWidth="1"/>
    <col min="5133" max="5133" width="14.85546875" style="200" customWidth="1"/>
    <col min="5134" max="5134" width="13.7109375" style="200" customWidth="1"/>
    <col min="5135" max="5135" width="9.140625" style="200"/>
    <col min="5136" max="5136" width="13.7109375" style="200" bestFit="1" customWidth="1"/>
    <col min="5137" max="5137" width="12.42578125" style="200" customWidth="1"/>
    <col min="5138" max="5380" width="9.140625" style="200"/>
    <col min="5381" max="5381" width="5.28515625" style="200" customWidth="1"/>
    <col min="5382" max="5382" width="46.85546875" style="200" customWidth="1"/>
    <col min="5383" max="5383" width="11.85546875" style="200" customWidth="1"/>
    <col min="5384" max="5384" width="9.42578125" style="200" customWidth="1"/>
    <col min="5385" max="5385" width="16.5703125" style="200" customWidth="1"/>
    <col min="5386" max="5386" width="13.42578125" style="200" customWidth="1"/>
    <col min="5387" max="5387" width="16.28515625" style="200" bestFit="1" customWidth="1"/>
    <col min="5388" max="5388" width="15.5703125" style="200" bestFit="1" customWidth="1"/>
    <col min="5389" max="5389" width="14.85546875" style="200" customWidth="1"/>
    <col min="5390" max="5390" width="13.7109375" style="200" customWidth="1"/>
    <col min="5391" max="5391" width="9.140625" style="200"/>
    <col min="5392" max="5392" width="13.7109375" style="200" bestFit="1" customWidth="1"/>
    <col min="5393" max="5393" width="12.42578125" style="200" customWidth="1"/>
    <col min="5394" max="5636" width="9.140625" style="200"/>
    <col min="5637" max="5637" width="5.28515625" style="200" customWidth="1"/>
    <col min="5638" max="5638" width="46.85546875" style="200" customWidth="1"/>
    <col min="5639" max="5639" width="11.85546875" style="200" customWidth="1"/>
    <col min="5640" max="5640" width="9.42578125" style="200" customWidth="1"/>
    <col min="5641" max="5641" width="16.5703125" style="200" customWidth="1"/>
    <col min="5642" max="5642" width="13.42578125" style="200" customWidth="1"/>
    <col min="5643" max="5643" width="16.28515625" style="200" bestFit="1" customWidth="1"/>
    <col min="5644" max="5644" width="15.5703125" style="200" bestFit="1" customWidth="1"/>
    <col min="5645" max="5645" width="14.85546875" style="200" customWidth="1"/>
    <col min="5646" max="5646" width="13.7109375" style="200" customWidth="1"/>
    <col min="5647" max="5647" width="9.140625" style="200"/>
    <col min="5648" max="5648" width="13.7109375" style="200" bestFit="1" customWidth="1"/>
    <col min="5649" max="5649" width="12.42578125" style="200" customWidth="1"/>
    <col min="5650" max="5892" width="9.140625" style="200"/>
    <col min="5893" max="5893" width="5.28515625" style="200" customWidth="1"/>
    <col min="5894" max="5894" width="46.85546875" style="200" customWidth="1"/>
    <col min="5895" max="5895" width="11.85546875" style="200" customWidth="1"/>
    <col min="5896" max="5896" width="9.42578125" style="200" customWidth="1"/>
    <col min="5897" max="5897" width="16.5703125" style="200" customWidth="1"/>
    <col min="5898" max="5898" width="13.42578125" style="200" customWidth="1"/>
    <col min="5899" max="5899" width="16.28515625" style="200" bestFit="1" customWidth="1"/>
    <col min="5900" max="5900" width="15.5703125" style="200" bestFit="1" customWidth="1"/>
    <col min="5901" max="5901" width="14.85546875" style="200" customWidth="1"/>
    <col min="5902" max="5902" width="13.7109375" style="200" customWidth="1"/>
    <col min="5903" max="5903" width="9.140625" style="200"/>
    <col min="5904" max="5904" width="13.7109375" style="200" bestFit="1" customWidth="1"/>
    <col min="5905" max="5905" width="12.42578125" style="200" customWidth="1"/>
    <col min="5906" max="6148" width="9.140625" style="200"/>
    <col min="6149" max="6149" width="5.28515625" style="200" customWidth="1"/>
    <col min="6150" max="6150" width="46.85546875" style="200" customWidth="1"/>
    <col min="6151" max="6151" width="11.85546875" style="200" customWidth="1"/>
    <col min="6152" max="6152" width="9.42578125" style="200" customWidth="1"/>
    <col min="6153" max="6153" width="16.5703125" style="200" customWidth="1"/>
    <col min="6154" max="6154" width="13.42578125" style="200" customWidth="1"/>
    <col min="6155" max="6155" width="16.28515625" style="200" bestFit="1" customWidth="1"/>
    <col min="6156" max="6156" width="15.5703125" style="200" bestFit="1" customWidth="1"/>
    <col min="6157" max="6157" width="14.85546875" style="200" customWidth="1"/>
    <col min="6158" max="6158" width="13.7109375" style="200" customWidth="1"/>
    <col min="6159" max="6159" width="9.140625" style="200"/>
    <col min="6160" max="6160" width="13.7109375" style="200" bestFit="1" customWidth="1"/>
    <col min="6161" max="6161" width="12.42578125" style="200" customWidth="1"/>
    <col min="6162" max="6404" width="9.140625" style="200"/>
    <col min="6405" max="6405" width="5.28515625" style="200" customWidth="1"/>
    <col min="6406" max="6406" width="46.85546875" style="200" customWidth="1"/>
    <col min="6407" max="6407" width="11.85546875" style="200" customWidth="1"/>
    <col min="6408" max="6408" width="9.42578125" style="200" customWidth="1"/>
    <col min="6409" max="6409" width="16.5703125" style="200" customWidth="1"/>
    <col min="6410" max="6410" width="13.42578125" style="200" customWidth="1"/>
    <col min="6411" max="6411" width="16.28515625" style="200" bestFit="1" customWidth="1"/>
    <col min="6412" max="6412" width="15.5703125" style="200" bestFit="1" customWidth="1"/>
    <col min="6413" max="6413" width="14.85546875" style="200" customWidth="1"/>
    <col min="6414" max="6414" width="13.7109375" style="200" customWidth="1"/>
    <col min="6415" max="6415" width="9.140625" style="200"/>
    <col min="6416" max="6416" width="13.7109375" style="200" bestFit="1" customWidth="1"/>
    <col min="6417" max="6417" width="12.42578125" style="200" customWidth="1"/>
    <col min="6418" max="6660" width="9.140625" style="200"/>
    <col min="6661" max="6661" width="5.28515625" style="200" customWidth="1"/>
    <col min="6662" max="6662" width="46.85546875" style="200" customWidth="1"/>
    <col min="6663" max="6663" width="11.85546875" style="200" customWidth="1"/>
    <col min="6664" max="6664" width="9.42578125" style="200" customWidth="1"/>
    <col min="6665" max="6665" width="16.5703125" style="200" customWidth="1"/>
    <col min="6666" max="6666" width="13.42578125" style="200" customWidth="1"/>
    <col min="6667" max="6667" width="16.28515625" style="200" bestFit="1" customWidth="1"/>
    <col min="6668" max="6668" width="15.5703125" style="200" bestFit="1" customWidth="1"/>
    <col min="6669" max="6669" width="14.85546875" style="200" customWidth="1"/>
    <col min="6670" max="6670" width="13.7109375" style="200" customWidth="1"/>
    <col min="6671" max="6671" width="9.140625" style="200"/>
    <col min="6672" max="6672" width="13.7109375" style="200" bestFit="1" customWidth="1"/>
    <col min="6673" max="6673" width="12.42578125" style="200" customWidth="1"/>
    <col min="6674" max="6916" width="9.140625" style="200"/>
    <col min="6917" max="6917" width="5.28515625" style="200" customWidth="1"/>
    <col min="6918" max="6918" width="46.85546875" style="200" customWidth="1"/>
    <col min="6919" max="6919" width="11.85546875" style="200" customWidth="1"/>
    <col min="6920" max="6920" width="9.42578125" style="200" customWidth="1"/>
    <col min="6921" max="6921" width="16.5703125" style="200" customWidth="1"/>
    <col min="6922" max="6922" width="13.42578125" style="200" customWidth="1"/>
    <col min="6923" max="6923" width="16.28515625" style="200" bestFit="1" customWidth="1"/>
    <col min="6924" max="6924" width="15.5703125" style="200" bestFit="1" customWidth="1"/>
    <col min="6925" max="6925" width="14.85546875" style="200" customWidth="1"/>
    <col min="6926" max="6926" width="13.7109375" style="200" customWidth="1"/>
    <col min="6927" max="6927" width="9.140625" style="200"/>
    <col min="6928" max="6928" width="13.7109375" style="200" bestFit="1" customWidth="1"/>
    <col min="6929" max="6929" width="12.42578125" style="200" customWidth="1"/>
    <col min="6930" max="7172" width="9.140625" style="200"/>
    <col min="7173" max="7173" width="5.28515625" style="200" customWidth="1"/>
    <col min="7174" max="7174" width="46.85546875" style="200" customWidth="1"/>
    <col min="7175" max="7175" width="11.85546875" style="200" customWidth="1"/>
    <col min="7176" max="7176" width="9.42578125" style="200" customWidth="1"/>
    <col min="7177" max="7177" width="16.5703125" style="200" customWidth="1"/>
    <col min="7178" max="7178" width="13.42578125" style="200" customWidth="1"/>
    <col min="7179" max="7179" width="16.28515625" style="200" bestFit="1" customWidth="1"/>
    <col min="7180" max="7180" width="15.5703125" style="200" bestFit="1" customWidth="1"/>
    <col min="7181" max="7181" width="14.85546875" style="200" customWidth="1"/>
    <col min="7182" max="7182" width="13.7109375" style="200" customWidth="1"/>
    <col min="7183" max="7183" width="9.140625" style="200"/>
    <col min="7184" max="7184" width="13.7109375" style="200" bestFit="1" customWidth="1"/>
    <col min="7185" max="7185" width="12.42578125" style="200" customWidth="1"/>
    <col min="7186" max="7428" width="9.140625" style="200"/>
    <col min="7429" max="7429" width="5.28515625" style="200" customWidth="1"/>
    <col min="7430" max="7430" width="46.85546875" style="200" customWidth="1"/>
    <col min="7431" max="7431" width="11.85546875" style="200" customWidth="1"/>
    <col min="7432" max="7432" width="9.42578125" style="200" customWidth="1"/>
    <col min="7433" max="7433" width="16.5703125" style="200" customWidth="1"/>
    <col min="7434" max="7434" width="13.42578125" style="200" customWidth="1"/>
    <col min="7435" max="7435" width="16.28515625" style="200" bestFit="1" customWidth="1"/>
    <col min="7436" max="7436" width="15.5703125" style="200" bestFit="1" customWidth="1"/>
    <col min="7437" max="7437" width="14.85546875" style="200" customWidth="1"/>
    <col min="7438" max="7438" width="13.7109375" style="200" customWidth="1"/>
    <col min="7439" max="7439" width="9.140625" style="200"/>
    <col min="7440" max="7440" width="13.7109375" style="200" bestFit="1" customWidth="1"/>
    <col min="7441" max="7441" width="12.42578125" style="200" customWidth="1"/>
    <col min="7442" max="7684" width="9.140625" style="200"/>
    <col min="7685" max="7685" width="5.28515625" style="200" customWidth="1"/>
    <col min="7686" max="7686" width="46.85546875" style="200" customWidth="1"/>
    <col min="7687" max="7687" width="11.85546875" style="200" customWidth="1"/>
    <col min="7688" max="7688" width="9.42578125" style="200" customWidth="1"/>
    <col min="7689" max="7689" width="16.5703125" style="200" customWidth="1"/>
    <col min="7690" max="7690" width="13.42578125" style="200" customWidth="1"/>
    <col min="7691" max="7691" width="16.28515625" style="200" bestFit="1" customWidth="1"/>
    <col min="7692" max="7692" width="15.5703125" style="200" bestFit="1" customWidth="1"/>
    <col min="7693" max="7693" width="14.85546875" style="200" customWidth="1"/>
    <col min="7694" max="7694" width="13.7109375" style="200" customWidth="1"/>
    <col min="7695" max="7695" width="9.140625" style="200"/>
    <col min="7696" max="7696" width="13.7109375" style="200" bestFit="1" customWidth="1"/>
    <col min="7697" max="7697" width="12.42578125" style="200" customWidth="1"/>
    <col min="7698" max="7940" width="9.140625" style="200"/>
    <col min="7941" max="7941" width="5.28515625" style="200" customWidth="1"/>
    <col min="7942" max="7942" width="46.85546875" style="200" customWidth="1"/>
    <col min="7943" max="7943" width="11.85546875" style="200" customWidth="1"/>
    <col min="7944" max="7944" width="9.42578125" style="200" customWidth="1"/>
    <col min="7945" max="7945" width="16.5703125" style="200" customWidth="1"/>
    <col min="7946" max="7946" width="13.42578125" style="200" customWidth="1"/>
    <col min="7947" max="7947" width="16.28515625" style="200" bestFit="1" customWidth="1"/>
    <col min="7948" max="7948" width="15.5703125" style="200" bestFit="1" customWidth="1"/>
    <col min="7949" max="7949" width="14.85546875" style="200" customWidth="1"/>
    <col min="7950" max="7950" width="13.7109375" style="200" customWidth="1"/>
    <col min="7951" max="7951" width="9.140625" style="200"/>
    <col min="7952" max="7952" width="13.7109375" style="200" bestFit="1" customWidth="1"/>
    <col min="7953" max="7953" width="12.42578125" style="200" customWidth="1"/>
    <col min="7954" max="8196" width="9.140625" style="200"/>
    <col min="8197" max="8197" width="5.28515625" style="200" customWidth="1"/>
    <col min="8198" max="8198" width="46.85546875" style="200" customWidth="1"/>
    <col min="8199" max="8199" width="11.85546875" style="200" customWidth="1"/>
    <col min="8200" max="8200" width="9.42578125" style="200" customWidth="1"/>
    <col min="8201" max="8201" width="16.5703125" style="200" customWidth="1"/>
    <col min="8202" max="8202" width="13.42578125" style="200" customWidth="1"/>
    <col min="8203" max="8203" width="16.28515625" style="200" bestFit="1" customWidth="1"/>
    <col min="8204" max="8204" width="15.5703125" style="200" bestFit="1" customWidth="1"/>
    <col min="8205" max="8205" width="14.85546875" style="200" customWidth="1"/>
    <col min="8206" max="8206" width="13.7109375" style="200" customWidth="1"/>
    <col min="8207" max="8207" width="9.140625" style="200"/>
    <col min="8208" max="8208" width="13.7109375" style="200" bestFit="1" customWidth="1"/>
    <col min="8209" max="8209" width="12.42578125" style="200" customWidth="1"/>
    <col min="8210" max="8452" width="9.140625" style="200"/>
    <col min="8453" max="8453" width="5.28515625" style="200" customWidth="1"/>
    <col min="8454" max="8454" width="46.85546875" style="200" customWidth="1"/>
    <col min="8455" max="8455" width="11.85546875" style="200" customWidth="1"/>
    <col min="8456" max="8456" width="9.42578125" style="200" customWidth="1"/>
    <col min="8457" max="8457" width="16.5703125" style="200" customWidth="1"/>
    <col min="8458" max="8458" width="13.42578125" style="200" customWidth="1"/>
    <col min="8459" max="8459" width="16.28515625" style="200" bestFit="1" customWidth="1"/>
    <col min="8460" max="8460" width="15.5703125" style="200" bestFit="1" customWidth="1"/>
    <col min="8461" max="8461" width="14.85546875" style="200" customWidth="1"/>
    <col min="8462" max="8462" width="13.7109375" style="200" customWidth="1"/>
    <col min="8463" max="8463" width="9.140625" style="200"/>
    <col min="8464" max="8464" width="13.7109375" style="200" bestFit="1" customWidth="1"/>
    <col min="8465" max="8465" width="12.42578125" style="200" customWidth="1"/>
    <col min="8466" max="8708" width="9.140625" style="200"/>
    <col min="8709" max="8709" width="5.28515625" style="200" customWidth="1"/>
    <col min="8710" max="8710" width="46.85546875" style="200" customWidth="1"/>
    <col min="8711" max="8711" width="11.85546875" style="200" customWidth="1"/>
    <col min="8712" max="8712" width="9.42578125" style="200" customWidth="1"/>
    <col min="8713" max="8713" width="16.5703125" style="200" customWidth="1"/>
    <col min="8714" max="8714" width="13.42578125" style="200" customWidth="1"/>
    <col min="8715" max="8715" width="16.28515625" style="200" bestFit="1" customWidth="1"/>
    <col min="8716" max="8716" width="15.5703125" style="200" bestFit="1" customWidth="1"/>
    <col min="8717" max="8717" width="14.85546875" style="200" customWidth="1"/>
    <col min="8718" max="8718" width="13.7109375" style="200" customWidth="1"/>
    <col min="8719" max="8719" width="9.140625" style="200"/>
    <col min="8720" max="8720" width="13.7109375" style="200" bestFit="1" customWidth="1"/>
    <col min="8721" max="8721" width="12.42578125" style="200" customWidth="1"/>
    <col min="8722" max="8964" width="9.140625" style="200"/>
    <col min="8965" max="8965" width="5.28515625" style="200" customWidth="1"/>
    <col min="8966" max="8966" width="46.85546875" style="200" customWidth="1"/>
    <col min="8967" max="8967" width="11.85546875" style="200" customWidth="1"/>
    <col min="8968" max="8968" width="9.42578125" style="200" customWidth="1"/>
    <col min="8969" max="8969" width="16.5703125" style="200" customWidth="1"/>
    <col min="8970" max="8970" width="13.42578125" style="200" customWidth="1"/>
    <col min="8971" max="8971" width="16.28515625" style="200" bestFit="1" customWidth="1"/>
    <col min="8972" max="8972" width="15.5703125" style="200" bestFit="1" customWidth="1"/>
    <col min="8973" max="8973" width="14.85546875" style="200" customWidth="1"/>
    <col min="8974" max="8974" width="13.7109375" style="200" customWidth="1"/>
    <col min="8975" max="8975" width="9.140625" style="200"/>
    <col min="8976" max="8976" width="13.7109375" style="200" bestFit="1" customWidth="1"/>
    <col min="8977" max="8977" width="12.42578125" style="200" customWidth="1"/>
    <col min="8978" max="9220" width="9.140625" style="200"/>
    <col min="9221" max="9221" width="5.28515625" style="200" customWidth="1"/>
    <col min="9222" max="9222" width="46.85546875" style="200" customWidth="1"/>
    <col min="9223" max="9223" width="11.85546875" style="200" customWidth="1"/>
    <col min="9224" max="9224" width="9.42578125" style="200" customWidth="1"/>
    <col min="9225" max="9225" width="16.5703125" style="200" customWidth="1"/>
    <col min="9226" max="9226" width="13.42578125" style="200" customWidth="1"/>
    <col min="9227" max="9227" width="16.28515625" style="200" bestFit="1" customWidth="1"/>
    <col min="9228" max="9228" width="15.5703125" style="200" bestFit="1" customWidth="1"/>
    <col min="9229" max="9229" width="14.85546875" style="200" customWidth="1"/>
    <col min="9230" max="9230" width="13.7109375" style="200" customWidth="1"/>
    <col min="9231" max="9231" width="9.140625" style="200"/>
    <col min="9232" max="9232" width="13.7109375" style="200" bestFit="1" customWidth="1"/>
    <col min="9233" max="9233" width="12.42578125" style="200" customWidth="1"/>
    <col min="9234" max="9476" width="9.140625" style="200"/>
    <col min="9477" max="9477" width="5.28515625" style="200" customWidth="1"/>
    <col min="9478" max="9478" width="46.85546875" style="200" customWidth="1"/>
    <col min="9479" max="9479" width="11.85546875" style="200" customWidth="1"/>
    <col min="9480" max="9480" width="9.42578125" style="200" customWidth="1"/>
    <col min="9481" max="9481" width="16.5703125" style="200" customWidth="1"/>
    <col min="9482" max="9482" width="13.42578125" style="200" customWidth="1"/>
    <col min="9483" max="9483" width="16.28515625" style="200" bestFit="1" customWidth="1"/>
    <col min="9484" max="9484" width="15.5703125" style="200" bestFit="1" customWidth="1"/>
    <col min="9485" max="9485" width="14.85546875" style="200" customWidth="1"/>
    <col min="9486" max="9486" width="13.7109375" style="200" customWidth="1"/>
    <col min="9487" max="9487" width="9.140625" style="200"/>
    <col min="9488" max="9488" width="13.7109375" style="200" bestFit="1" customWidth="1"/>
    <col min="9489" max="9489" width="12.42578125" style="200" customWidth="1"/>
    <col min="9490" max="9732" width="9.140625" style="200"/>
    <col min="9733" max="9733" width="5.28515625" style="200" customWidth="1"/>
    <col min="9734" max="9734" width="46.85546875" style="200" customWidth="1"/>
    <col min="9735" max="9735" width="11.85546875" style="200" customWidth="1"/>
    <col min="9736" max="9736" width="9.42578125" style="200" customWidth="1"/>
    <col min="9737" max="9737" width="16.5703125" style="200" customWidth="1"/>
    <col min="9738" max="9738" width="13.42578125" style="200" customWidth="1"/>
    <col min="9739" max="9739" width="16.28515625" style="200" bestFit="1" customWidth="1"/>
    <col min="9740" max="9740" width="15.5703125" style="200" bestFit="1" customWidth="1"/>
    <col min="9741" max="9741" width="14.85546875" style="200" customWidth="1"/>
    <col min="9742" max="9742" width="13.7109375" style="200" customWidth="1"/>
    <col min="9743" max="9743" width="9.140625" style="200"/>
    <col min="9744" max="9744" width="13.7109375" style="200" bestFit="1" customWidth="1"/>
    <col min="9745" max="9745" width="12.42578125" style="200" customWidth="1"/>
    <col min="9746" max="9988" width="9.140625" style="200"/>
    <col min="9989" max="9989" width="5.28515625" style="200" customWidth="1"/>
    <col min="9990" max="9990" width="46.85546875" style="200" customWidth="1"/>
    <col min="9991" max="9991" width="11.85546875" style="200" customWidth="1"/>
    <col min="9992" max="9992" width="9.42578125" style="200" customWidth="1"/>
    <col min="9993" max="9993" width="16.5703125" style="200" customWidth="1"/>
    <col min="9994" max="9994" width="13.42578125" style="200" customWidth="1"/>
    <col min="9995" max="9995" width="16.28515625" style="200" bestFit="1" customWidth="1"/>
    <col min="9996" max="9996" width="15.5703125" style="200" bestFit="1" customWidth="1"/>
    <col min="9997" max="9997" width="14.85546875" style="200" customWidth="1"/>
    <col min="9998" max="9998" width="13.7109375" style="200" customWidth="1"/>
    <col min="9999" max="9999" width="9.140625" style="200"/>
    <col min="10000" max="10000" width="13.7109375" style="200" bestFit="1" customWidth="1"/>
    <col min="10001" max="10001" width="12.42578125" style="200" customWidth="1"/>
    <col min="10002" max="10244" width="9.140625" style="200"/>
    <col min="10245" max="10245" width="5.28515625" style="200" customWidth="1"/>
    <col min="10246" max="10246" width="46.85546875" style="200" customWidth="1"/>
    <col min="10247" max="10247" width="11.85546875" style="200" customWidth="1"/>
    <col min="10248" max="10248" width="9.42578125" style="200" customWidth="1"/>
    <col min="10249" max="10249" width="16.5703125" style="200" customWidth="1"/>
    <col min="10250" max="10250" width="13.42578125" style="200" customWidth="1"/>
    <col min="10251" max="10251" width="16.28515625" style="200" bestFit="1" customWidth="1"/>
    <col min="10252" max="10252" width="15.5703125" style="200" bestFit="1" customWidth="1"/>
    <col min="10253" max="10253" width="14.85546875" style="200" customWidth="1"/>
    <col min="10254" max="10254" width="13.7109375" style="200" customWidth="1"/>
    <col min="10255" max="10255" width="9.140625" style="200"/>
    <col min="10256" max="10256" width="13.7109375" style="200" bestFit="1" customWidth="1"/>
    <col min="10257" max="10257" width="12.42578125" style="200" customWidth="1"/>
    <col min="10258" max="10500" width="9.140625" style="200"/>
    <col min="10501" max="10501" width="5.28515625" style="200" customWidth="1"/>
    <col min="10502" max="10502" width="46.85546875" style="200" customWidth="1"/>
    <col min="10503" max="10503" width="11.85546875" style="200" customWidth="1"/>
    <col min="10504" max="10504" width="9.42578125" style="200" customWidth="1"/>
    <col min="10505" max="10505" width="16.5703125" style="200" customWidth="1"/>
    <col min="10506" max="10506" width="13.42578125" style="200" customWidth="1"/>
    <col min="10507" max="10507" width="16.28515625" style="200" bestFit="1" customWidth="1"/>
    <col min="10508" max="10508" width="15.5703125" style="200" bestFit="1" customWidth="1"/>
    <col min="10509" max="10509" width="14.85546875" style="200" customWidth="1"/>
    <col min="10510" max="10510" width="13.7109375" style="200" customWidth="1"/>
    <col min="10511" max="10511" width="9.140625" style="200"/>
    <col min="10512" max="10512" width="13.7109375" style="200" bestFit="1" customWidth="1"/>
    <col min="10513" max="10513" width="12.42578125" style="200" customWidth="1"/>
    <col min="10514" max="10756" width="9.140625" style="200"/>
    <col min="10757" max="10757" width="5.28515625" style="200" customWidth="1"/>
    <col min="10758" max="10758" width="46.85546875" style="200" customWidth="1"/>
    <col min="10759" max="10759" width="11.85546875" style="200" customWidth="1"/>
    <col min="10760" max="10760" width="9.42578125" style="200" customWidth="1"/>
    <col min="10761" max="10761" width="16.5703125" style="200" customWidth="1"/>
    <col min="10762" max="10762" width="13.42578125" style="200" customWidth="1"/>
    <col min="10763" max="10763" width="16.28515625" style="200" bestFit="1" customWidth="1"/>
    <col min="10764" max="10764" width="15.5703125" style="200" bestFit="1" customWidth="1"/>
    <col min="10765" max="10765" width="14.85546875" style="200" customWidth="1"/>
    <col min="10766" max="10766" width="13.7109375" style="200" customWidth="1"/>
    <col min="10767" max="10767" width="9.140625" style="200"/>
    <col min="10768" max="10768" width="13.7109375" style="200" bestFit="1" customWidth="1"/>
    <col min="10769" max="10769" width="12.42578125" style="200" customWidth="1"/>
    <col min="10770" max="11012" width="9.140625" style="200"/>
    <col min="11013" max="11013" width="5.28515625" style="200" customWidth="1"/>
    <col min="11014" max="11014" width="46.85546875" style="200" customWidth="1"/>
    <col min="11015" max="11015" width="11.85546875" style="200" customWidth="1"/>
    <col min="11016" max="11016" width="9.42578125" style="200" customWidth="1"/>
    <col min="11017" max="11017" width="16.5703125" style="200" customWidth="1"/>
    <col min="11018" max="11018" width="13.42578125" style="200" customWidth="1"/>
    <col min="11019" max="11019" width="16.28515625" style="200" bestFit="1" customWidth="1"/>
    <col min="11020" max="11020" width="15.5703125" style="200" bestFit="1" customWidth="1"/>
    <col min="11021" max="11021" width="14.85546875" style="200" customWidth="1"/>
    <col min="11022" max="11022" width="13.7109375" style="200" customWidth="1"/>
    <col min="11023" max="11023" width="9.140625" style="200"/>
    <col min="11024" max="11024" width="13.7109375" style="200" bestFit="1" customWidth="1"/>
    <col min="11025" max="11025" width="12.42578125" style="200" customWidth="1"/>
    <col min="11026" max="11268" width="9.140625" style="200"/>
    <col min="11269" max="11269" width="5.28515625" style="200" customWidth="1"/>
    <col min="11270" max="11270" width="46.85546875" style="200" customWidth="1"/>
    <col min="11271" max="11271" width="11.85546875" style="200" customWidth="1"/>
    <col min="11272" max="11272" width="9.42578125" style="200" customWidth="1"/>
    <col min="11273" max="11273" width="16.5703125" style="200" customWidth="1"/>
    <col min="11274" max="11274" width="13.42578125" style="200" customWidth="1"/>
    <col min="11275" max="11275" width="16.28515625" style="200" bestFit="1" customWidth="1"/>
    <col min="11276" max="11276" width="15.5703125" style="200" bestFit="1" customWidth="1"/>
    <col min="11277" max="11277" width="14.85546875" style="200" customWidth="1"/>
    <col min="11278" max="11278" width="13.7109375" style="200" customWidth="1"/>
    <col min="11279" max="11279" width="9.140625" style="200"/>
    <col min="11280" max="11280" width="13.7109375" style="200" bestFit="1" customWidth="1"/>
    <col min="11281" max="11281" width="12.42578125" style="200" customWidth="1"/>
    <col min="11282" max="11524" width="9.140625" style="200"/>
    <col min="11525" max="11525" width="5.28515625" style="200" customWidth="1"/>
    <col min="11526" max="11526" width="46.85546875" style="200" customWidth="1"/>
    <col min="11527" max="11527" width="11.85546875" style="200" customWidth="1"/>
    <col min="11528" max="11528" width="9.42578125" style="200" customWidth="1"/>
    <col min="11529" max="11529" width="16.5703125" style="200" customWidth="1"/>
    <col min="11530" max="11530" width="13.42578125" style="200" customWidth="1"/>
    <col min="11531" max="11531" width="16.28515625" style="200" bestFit="1" customWidth="1"/>
    <col min="11532" max="11532" width="15.5703125" style="200" bestFit="1" customWidth="1"/>
    <col min="11533" max="11533" width="14.85546875" style="200" customWidth="1"/>
    <col min="11534" max="11534" width="13.7109375" style="200" customWidth="1"/>
    <col min="11535" max="11535" width="9.140625" style="200"/>
    <col min="11536" max="11536" width="13.7109375" style="200" bestFit="1" customWidth="1"/>
    <col min="11537" max="11537" width="12.42578125" style="200" customWidth="1"/>
    <col min="11538" max="11780" width="9.140625" style="200"/>
    <col min="11781" max="11781" width="5.28515625" style="200" customWidth="1"/>
    <col min="11782" max="11782" width="46.85546875" style="200" customWidth="1"/>
    <col min="11783" max="11783" width="11.85546875" style="200" customWidth="1"/>
    <col min="11784" max="11784" width="9.42578125" style="200" customWidth="1"/>
    <col min="11785" max="11785" width="16.5703125" style="200" customWidth="1"/>
    <col min="11786" max="11786" width="13.42578125" style="200" customWidth="1"/>
    <col min="11787" max="11787" width="16.28515625" style="200" bestFit="1" customWidth="1"/>
    <col min="11788" max="11788" width="15.5703125" style="200" bestFit="1" customWidth="1"/>
    <col min="11789" max="11789" width="14.85546875" style="200" customWidth="1"/>
    <col min="11790" max="11790" width="13.7109375" style="200" customWidth="1"/>
    <col min="11791" max="11791" width="9.140625" style="200"/>
    <col min="11792" max="11792" width="13.7109375" style="200" bestFit="1" customWidth="1"/>
    <col min="11793" max="11793" width="12.42578125" style="200" customWidth="1"/>
    <col min="11794" max="12036" width="9.140625" style="200"/>
    <col min="12037" max="12037" width="5.28515625" style="200" customWidth="1"/>
    <col min="12038" max="12038" width="46.85546875" style="200" customWidth="1"/>
    <col min="12039" max="12039" width="11.85546875" style="200" customWidth="1"/>
    <col min="12040" max="12040" width="9.42578125" style="200" customWidth="1"/>
    <col min="12041" max="12041" width="16.5703125" style="200" customWidth="1"/>
    <col min="12042" max="12042" width="13.42578125" style="200" customWidth="1"/>
    <col min="12043" max="12043" width="16.28515625" style="200" bestFit="1" customWidth="1"/>
    <col min="12044" max="12044" width="15.5703125" style="200" bestFit="1" customWidth="1"/>
    <col min="12045" max="12045" width="14.85546875" style="200" customWidth="1"/>
    <col min="12046" max="12046" width="13.7109375" style="200" customWidth="1"/>
    <col min="12047" max="12047" width="9.140625" style="200"/>
    <col min="12048" max="12048" width="13.7109375" style="200" bestFit="1" customWidth="1"/>
    <col min="12049" max="12049" width="12.42578125" style="200" customWidth="1"/>
    <col min="12050" max="12292" width="9.140625" style="200"/>
    <col min="12293" max="12293" width="5.28515625" style="200" customWidth="1"/>
    <col min="12294" max="12294" width="46.85546875" style="200" customWidth="1"/>
    <col min="12295" max="12295" width="11.85546875" style="200" customWidth="1"/>
    <col min="12296" max="12296" width="9.42578125" style="200" customWidth="1"/>
    <col min="12297" max="12297" width="16.5703125" style="200" customWidth="1"/>
    <col min="12298" max="12298" width="13.42578125" style="200" customWidth="1"/>
    <col min="12299" max="12299" width="16.28515625" style="200" bestFit="1" customWidth="1"/>
    <col min="12300" max="12300" width="15.5703125" style="200" bestFit="1" customWidth="1"/>
    <col min="12301" max="12301" width="14.85546875" style="200" customWidth="1"/>
    <col min="12302" max="12302" width="13.7109375" style="200" customWidth="1"/>
    <col min="12303" max="12303" width="9.140625" style="200"/>
    <col min="12304" max="12304" width="13.7109375" style="200" bestFit="1" customWidth="1"/>
    <col min="12305" max="12305" width="12.42578125" style="200" customWidth="1"/>
    <col min="12306" max="12548" width="9.140625" style="200"/>
    <col min="12549" max="12549" width="5.28515625" style="200" customWidth="1"/>
    <col min="12550" max="12550" width="46.85546875" style="200" customWidth="1"/>
    <col min="12551" max="12551" width="11.85546875" style="200" customWidth="1"/>
    <col min="12552" max="12552" width="9.42578125" style="200" customWidth="1"/>
    <col min="12553" max="12553" width="16.5703125" style="200" customWidth="1"/>
    <col min="12554" max="12554" width="13.42578125" style="200" customWidth="1"/>
    <col min="12555" max="12555" width="16.28515625" style="200" bestFit="1" customWidth="1"/>
    <col min="12556" max="12556" width="15.5703125" style="200" bestFit="1" customWidth="1"/>
    <col min="12557" max="12557" width="14.85546875" style="200" customWidth="1"/>
    <col min="12558" max="12558" width="13.7109375" style="200" customWidth="1"/>
    <col min="12559" max="12559" width="9.140625" style="200"/>
    <col min="12560" max="12560" width="13.7109375" style="200" bestFit="1" customWidth="1"/>
    <col min="12561" max="12561" width="12.42578125" style="200" customWidth="1"/>
    <col min="12562" max="12804" width="9.140625" style="200"/>
    <col min="12805" max="12805" width="5.28515625" style="200" customWidth="1"/>
    <col min="12806" max="12806" width="46.85546875" style="200" customWidth="1"/>
    <col min="12807" max="12807" width="11.85546875" style="200" customWidth="1"/>
    <col min="12808" max="12808" width="9.42578125" style="200" customWidth="1"/>
    <col min="12809" max="12809" width="16.5703125" style="200" customWidth="1"/>
    <col min="12810" max="12810" width="13.42578125" style="200" customWidth="1"/>
    <col min="12811" max="12811" width="16.28515625" style="200" bestFit="1" customWidth="1"/>
    <col min="12812" max="12812" width="15.5703125" style="200" bestFit="1" customWidth="1"/>
    <col min="12813" max="12813" width="14.85546875" style="200" customWidth="1"/>
    <col min="12814" max="12814" width="13.7109375" style="200" customWidth="1"/>
    <col min="12815" max="12815" width="9.140625" style="200"/>
    <col min="12816" max="12816" width="13.7109375" style="200" bestFit="1" customWidth="1"/>
    <col min="12817" max="12817" width="12.42578125" style="200" customWidth="1"/>
    <col min="12818" max="13060" width="9.140625" style="200"/>
    <col min="13061" max="13061" width="5.28515625" style="200" customWidth="1"/>
    <col min="13062" max="13062" width="46.85546875" style="200" customWidth="1"/>
    <col min="13063" max="13063" width="11.85546875" style="200" customWidth="1"/>
    <col min="13064" max="13064" width="9.42578125" style="200" customWidth="1"/>
    <col min="13065" max="13065" width="16.5703125" style="200" customWidth="1"/>
    <col min="13066" max="13066" width="13.42578125" style="200" customWidth="1"/>
    <col min="13067" max="13067" width="16.28515625" style="200" bestFit="1" customWidth="1"/>
    <col min="13068" max="13068" width="15.5703125" style="200" bestFit="1" customWidth="1"/>
    <col min="13069" max="13069" width="14.85546875" style="200" customWidth="1"/>
    <col min="13070" max="13070" width="13.7109375" style="200" customWidth="1"/>
    <col min="13071" max="13071" width="9.140625" style="200"/>
    <col min="13072" max="13072" width="13.7109375" style="200" bestFit="1" customWidth="1"/>
    <col min="13073" max="13073" width="12.42578125" style="200" customWidth="1"/>
    <col min="13074" max="13316" width="9.140625" style="200"/>
    <col min="13317" max="13317" width="5.28515625" style="200" customWidth="1"/>
    <col min="13318" max="13318" width="46.85546875" style="200" customWidth="1"/>
    <col min="13319" max="13319" width="11.85546875" style="200" customWidth="1"/>
    <col min="13320" max="13320" width="9.42578125" style="200" customWidth="1"/>
    <col min="13321" max="13321" width="16.5703125" style="200" customWidth="1"/>
    <col min="13322" max="13322" width="13.42578125" style="200" customWidth="1"/>
    <col min="13323" max="13323" width="16.28515625" style="200" bestFit="1" customWidth="1"/>
    <col min="13324" max="13324" width="15.5703125" style="200" bestFit="1" customWidth="1"/>
    <col min="13325" max="13325" width="14.85546875" style="200" customWidth="1"/>
    <col min="13326" max="13326" width="13.7109375" style="200" customWidth="1"/>
    <col min="13327" max="13327" width="9.140625" style="200"/>
    <col min="13328" max="13328" width="13.7109375" style="200" bestFit="1" customWidth="1"/>
    <col min="13329" max="13329" width="12.42578125" style="200" customWidth="1"/>
    <col min="13330" max="13572" width="9.140625" style="200"/>
    <col min="13573" max="13573" width="5.28515625" style="200" customWidth="1"/>
    <col min="13574" max="13574" width="46.85546875" style="200" customWidth="1"/>
    <col min="13575" max="13575" width="11.85546875" style="200" customWidth="1"/>
    <col min="13576" max="13576" width="9.42578125" style="200" customWidth="1"/>
    <col min="13577" max="13577" width="16.5703125" style="200" customWidth="1"/>
    <col min="13578" max="13578" width="13.42578125" style="200" customWidth="1"/>
    <col min="13579" max="13579" width="16.28515625" style="200" bestFit="1" customWidth="1"/>
    <col min="13580" max="13580" width="15.5703125" style="200" bestFit="1" customWidth="1"/>
    <col min="13581" max="13581" width="14.85546875" style="200" customWidth="1"/>
    <col min="13582" max="13582" width="13.7109375" style="200" customWidth="1"/>
    <col min="13583" max="13583" width="9.140625" style="200"/>
    <col min="13584" max="13584" width="13.7109375" style="200" bestFit="1" customWidth="1"/>
    <col min="13585" max="13585" width="12.42578125" style="200" customWidth="1"/>
    <col min="13586" max="13828" width="9.140625" style="200"/>
    <col min="13829" max="13829" width="5.28515625" style="200" customWidth="1"/>
    <col min="13830" max="13830" width="46.85546875" style="200" customWidth="1"/>
    <col min="13831" max="13831" width="11.85546875" style="200" customWidth="1"/>
    <col min="13832" max="13832" width="9.42578125" style="200" customWidth="1"/>
    <col min="13833" max="13833" width="16.5703125" style="200" customWidth="1"/>
    <col min="13834" max="13834" width="13.42578125" style="200" customWidth="1"/>
    <col min="13835" max="13835" width="16.28515625" style="200" bestFit="1" customWidth="1"/>
    <col min="13836" max="13836" width="15.5703125" style="200" bestFit="1" customWidth="1"/>
    <col min="13837" max="13837" width="14.85546875" style="200" customWidth="1"/>
    <col min="13838" max="13838" width="13.7109375" style="200" customWidth="1"/>
    <col min="13839" max="13839" width="9.140625" style="200"/>
    <col min="13840" max="13840" width="13.7109375" style="200" bestFit="1" customWidth="1"/>
    <col min="13841" max="13841" width="12.42578125" style="200" customWidth="1"/>
    <col min="13842" max="14084" width="9.140625" style="200"/>
    <col min="14085" max="14085" width="5.28515625" style="200" customWidth="1"/>
    <col min="14086" max="14086" width="46.85546875" style="200" customWidth="1"/>
    <col min="14087" max="14087" width="11.85546875" style="200" customWidth="1"/>
    <col min="14088" max="14088" width="9.42578125" style="200" customWidth="1"/>
    <col min="14089" max="14089" width="16.5703125" style="200" customWidth="1"/>
    <col min="14090" max="14090" width="13.42578125" style="200" customWidth="1"/>
    <col min="14091" max="14091" width="16.28515625" style="200" bestFit="1" customWidth="1"/>
    <col min="14092" max="14092" width="15.5703125" style="200" bestFit="1" customWidth="1"/>
    <col min="14093" max="14093" width="14.85546875" style="200" customWidth="1"/>
    <col min="14094" max="14094" width="13.7109375" style="200" customWidth="1"/>
    <col min="14095" max="14095" width="9.140625" style="200"/>
    <col min="14096" max="14096" width="13.7109375" style="200" bestFit="1" customWidth="1"/>
    <col min="14097" max="14097" width="12.42578125" style="200" customWidth="1"/>
    <col min="14098" max="14340" width="9.140625" style="200"/>
    <col min="14341" max="14341" width="5.28515625" style="200" customWidth="1"/>
    <col min="14342" max="14342" width="46.85546875" style="200" customWidth="1"/>
    <col min="14343" max="14343" width="11.85546875" style="200" customWidth="1"/>
    <col min="14344" max="14344" width="9.42578125" style="200" customWidth="1"/>
    <col min="14345" max="14345" width="16.5703125" style="200" customWidth="1"/>
    <col min="14346" max="14346" width="13.42578125" style="200" customWidth="1"/>
    <col min="14347" max="14347" width="16.28515625" style="200" bestFit="1" customWidth="1"/>
    <col min="14348" max="14348" width="15.5703125" style="200" bestFit="1" customWidth="1"/>
    <col min="14349" max="14349" width="14.85546875" style="200" customWidth="1"/>
    <col min="14350" max="14350" width="13.7109375" style="200" customWidth="1"/>
    <col min="14351" max="14351" width="9.140625" style="200"/>
    <col min="14352" max="14352" width="13.7109375" style="200" bestFit="1" customWidth="1"/>
    <col min="14353" max="14353" width="12.42578125" style="200" customWidth="1"/>
    <col min="14354" max="14596" width="9.140625" style="200"/>
    <col min="14597" max="14597" width="5.28515625" style="200" customWidth="1"/>
    <col min="14598" max="14598" width="46.85546875" style="200" customWidth="1"/>
    <col min="14599" max="14599" width="11.85546875" style="200" customWidth="1"/>
    <col min="14600" max="14600" width="9.42578125" style="200" customWidth="1"/>
    <col min="14601" max="14601" width="16.5703125" style="200" customWidth="1"/>
    <col min="14602" max="14602" width="13.42578125" style="200" customWidth="1"/>
    <col min="14603" max="14603" width="16.28515625" style="200" bestFit="1" customWidth="1"/>
    <col min="14604" max="14604" width="15.5703125" style="200" bestFit="1" customWidth="1"/>
    <col min="14605" max="14605" width="14.85546875" style="200" customWidth="1"/>
    <col min="14606" max="14606" width="13.7109375" style="200" customWidth="1"/>
    <col min="14607" max="14607" width="9.140625" style="200"/>
    <col min="14608" max="14608" width="13.7109375" style="200" bestFit="1" customWidth="1"/>
    <col min="14609" max="14609" width="12.42578125" style="200" customWidth="1"/>
    <col min="14610" max="14852" width="9.140625" style="200"/>
    <col min="14853" max="14853" width="5.28515625" style="200" customWidth="1"/>
    <col min="14854" max="14854" width="46.85546875" style="200" customWidth="1"/>
    <col min="14855" max="14855" width="11.85546875" style="200" customWidth="1"/>
    <col min="14856" max="14856" width="9.42578125" style="200" customWidth="1"/>
    <col min="14857" max="14857" width="16.5703125" style="200" customWidth="1"/>
    <col min="14858" max="14858" width="13.42578125" style="200" customWidth="1"/>
    <col min="14859" max="14859" width="16.28515625" style="200" bestFit="1" customWidth="1"/>
    <col min="14860" max="14860" width="15.5703125" style="200" bestFit="1" customWidth="1"/>
    <col min="14861" max="14861" width="14.85546875" style="200" customWidth="1"/>
    <col min="14862" max="14862" width="13.7109375" style="200" customWidth="1"/>
    <col min="14863" max="14863" width="9.140625" style="200"/>
    <col min="14864" max="14864" width="13.7109375" style="200" bestFit="1" customWidth="1"/>
    <col min="14865" max="14865" width="12.42578125" style="200" customWidth="1"/>
    <col min="14866" max="15108" width="9.140625" style="200"/>
    <col min="15109" max="15109" width="5.28515625" style="200" customWidth="1"/>
    <col min="15110" max="15110" width="46.85546875" style="200" customWidth="1"/>
    <col min="15111" max="15111" width="11.85546875" style="200" customWidth="1"/>
    <col min="15112" max="15112" width="9.42578125" style="200" customWidth="1"/>
    <col min="15113" max="15113" width="16.5703125" style="200" customWidth="1"/>
    <col min="15114" max="15114" width="13.42578125" style="200" customWidth="1"/>
    <col min="15115" max="15115" width="16.28515625" style="200" bestFit="1" customWidth="1"/>
    <col min="15116" max="15116" width="15.5703125" style="200" bestFit="1" customWidth="1"/>
    <col min="15117" max="15117" width="14.85546875" style="200" customWidth="1"/>
    <col min="15118" max="15118" width="13.7109375" style="200" customWidth="1"/>
    <col min="15119" max="15119" width="9.140625" style="200"/>
    <col min="15120" max="15120" width="13.7109375" style="200" bestFit="1" customWidth="1"/>
    <col min="15121" max="15121" width="12.42578125" style="200" customWidth="1"/>
    <col min="15122" max="15364" width="9.140625" style="200"/>
    <col min="15365" max="15365" width="5.28515625" style="200" customWidth="1"/>
    <col min="15366" max="15366" width="46.85546875" style="200" customWidth="1"/>
    <col min="15367" max="15367" width="11.85546875" style="200" customWidth="1"/>
    <col min="15368" max="15368" width="9.42578125" style="200" customWidth="1"/>
    <col min="15369" max="15369" width="16.5703125" style="200" customWidth="1"/>
    <col min="15370" max="15370" width="13.42578125" style="200" customWidth="1"/>
    <col min="15371" max="15371" width="16.28515625" style="200" bestFit="1" customWidth="1"/>
    <col min="15372" max="15372" width="15.5703125" style="200" bestFit="1" customWidth="1"/>
    <col min="15373" max="15373" width="14.85546875" style="200" customWidth="1"/>
    <col min="15374" max="15374" width="13.7109375" style="200" customWidth="1"/>
    <col min="15375" max="15375" width="9.140625" style="200"/>
    <col min="15376" max="15376" width="13.7109375" style="200" bestFit="1" customWidth="1"/>
    <col min="15377" max="15377" width="12.42578125" style="200" customWidth="1"/>
    <col min="15378" max="15620" width="9.140625" style="200"/>
    <col min="15621" max="15621" width="5.28515625" style="200" customWidth="1"/>
    <col min="15622" max="15622" width="46.85546875" style="200" customWidth="1"/>
    <col min="15623" max="15623" width="11.85546875" style="200" customWidth="1"/>
    <col min="15624" max="15624" width="9.42578125" style="200" customWidth="1"/>
    <col min="15625" max="15625" width="16.5703125" style="200" customWidth="1"/>
    <col min="15626" max="15626" width="13.42578125" style="200" customWidth="1"/>
    <col min="15627" max="15627" width="16.28515625" style="200" bestFit="1" customWidth="1"/>
    <col min="15628" max="15628" width="15.5703125" style="200" bestFit="1" customWidth="1"/>
    <col min="15629" max="15629" width="14.85546875" style="200" customWidth="1"/>
    <col min="15630" max="15630" width="13.7109375" style="200" customWidth="1"/>
    <col min="15631" max="15631" width="9.140625" style="200"/>
    <col min="15632" max="15632" width="13.7109375" style="200" bestFit="1" customWidth="1"/>
    <col min="15633" max="15633" width="12.42578125" style="200" customWidth="1"/>
    <col min="15634" max="15876" width="9.140625" style="200"/>
    <col min="15877" max="15877" width="5.28515625" style="200" customWidth="1"/>
    <col min="15878" max="15878" width="46.85546875" style="200" customWidth="1"/>
    <col min="15879" max="15879" width="11.85546875" style="200" customWidth="1"/>
    <col min="15880" max="15880" width="9.42578125" style="200" customWidth="1"/>
    <col min="15881" max="15881" width="16.5703125" style="200" customWidth="1"/>
    <col min="15882" max="15882" width="13.42578125" style="200" customWidth="1"/>
    <col min="15883" max="15883" width="16.28515625" style="200" bestFit="1" customWidth="1"/>
    <col min="15884" max="15884" width="15.5703125" style="200" bestFit="1" customWidth="1"/>
    <col min="15885" max="15885" width="14.85546875" style="200" customWidth="1"/>
    <col min="15886" max="15886" width="13.7109375" style="200" customWidth="1"/>
    <col min="15887" max="15887" width="9.140625" style="200"/>
    <col min="15888" max="15888" width="13.7109375" style="200" bestFit="1" customWidth="1"/>
    <col min="15889" max="15889" width="12.42578125" style="200" customWidth="1"/>
    <col min="15890" max="16132" width="9.140625" style="200"/>
    <col min="16133" max="16133" width="5.28515625" style="200" customWidth="1"/>
    <col min="16134" max="16134" width="46.85546875" style="200" customWidth="1"/>
    <col min="16135" max="16135" width="11.85546875" style="200" customWidth="1"/>
    <col min="16136" max="16136" width="9.42578125" style="200" customWidth="1"/>
    <col min="16137" max="16137" width="16.5703125" style="200" customWidth="1"/>
    <col min="16138" max="16138" width="13.42578125" style="200" customWidth="1"/>
    <col min="16139" max="16139" width="16.28515625" style="200" bestFit="1" customWidth="1"/>
    <col min="16140" max="16140" width="15.5703125" style="200" bestFit="1" customWidth="1"/>
    <col min="16141" max="16141" width="14.85546875" style="200" customWidth="1"/>
    <col min="16142" max="16142" width="13.7109375" style="200" customWidth="1"/>
    <col min="16143" max="16143" width="9.140625" style="200"/>
    <col min="16144" max="16144" width="13.7109375" style="200" bestFit="1" customWidth="1"/>
    <col min="16145" max="16145" width="12.42578125" style="200" customWidth="1"/>
    <col min="16146" max="16384" width="9.140625" style="200"/>
  </cols>
  <sheetData>
    <row r="1" spans="1:18">
      <c r="A1" s="387" t="s">
        <v>211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8">
      <c r="A2" s="388" t="s">
        <v>267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8" s="278" customFormat="1">
      <c r="A3" s="275"/>
      <c r="B3" s="275"/>
      <c r="C3" s="275"/>
      <c r="D3" s="275"/>
      <c r="E3" s="275"/>
      <c r="F3" s="275"/>
      <c r="G3" s="276"/>
      <c r="H3" s="276"/>
      <c r="I3" s="277"/>
      <c r="J3" s="276"/>
      <c r="K3" s="276"/>
      <c r="L3" s="276"/>
      <c r="M3" s="276"/>
    </row>
    <row r="4" spans="1:18">
      <c r="A4" s="385" t="s">
        <v>202</v>
      </c>
      <c r="B4" s="385" t="s">
        <v>15</v>
      </c>
      <c r="C4" s="385" t="s">
        <v>16</v>
      </c>
      <c r="D4" s="279"/>
      <c r="E4" s="385" t="s">
        <v>244</v>
      </c>
      <c r="F4" s="389" t="s">
        <v>258</v>
      </c>
      <c r="G4" s="389" t="s">
        <v>246</v>
      </c>
      <c r="H4" s="389" t="s">
        <v>245</v>
      </c>
      <c r="I4" s="391" t="s">
        <v>204</v>
      </c>
      <c r="J4" s="392"/>
      <c r="K4" s="392"/>
      <c r="L4" s="392"/>
      <c r="M4" s="393"/>
      <c r="N4" s="394" t="s">
        <v>17</v>
      </c>
    </row>
    <row r="5" spans="1:18" ht="66.75">
      <c r="A5" s="386"/>
      <c r="B5" s="386"/>
      <c r="C5" s="386"/>
      <c r="D5" s="280" t="s">
        <v>222</v>
      </c>
      <c r="E5" s="386"/>
      <c r="F5" s="390"/>
      <c r="G5" s="390"/>
      <c r="H5" s="390"/>
      <c r="I5" s="281" t="s">
        <v>205</v>
      </c>
      <c r="J5" s="282" t="s">
        <v>212</v>
      </c>
      <c r="K5" s="282" t="s">
        <v>213</v>
      </c>
      <c r="L5" s="282" t="s">
        <v>214</v>
      </c>
      <c r="M5" s="283" t="s">
        <v>206</v>
      </c>
      <c r="N5" s="395"/>
    </row>
    <row r="6" spans="1:18">
      <c r="A6" s="284" t="s">
        <v>0</v>
      </c>
      <c r="B6" s="282" t="s">
        <v>2</v>
      </c>
      <c r="C6" s="282"/>
      <c r="D6" s="282"/>
      <c r="E6" s="282"/>
      <c r="F6" s="285"/>
      <c r="G6" s="285"/>
      <c r="H6" s="285"/>
      <c r="I6" s="281"/>
      <c r="J6" s="282"/>
      <c r="K6" s="282"/>
      <c r="L6" s="282"/>
      <c r="M6" s="283"/>
      <c r="N6" s="286"/>
    </row>
    <row r="7" spans="1:18">
      <c r="A7" s="284">
        <v>1</v>
      </c>
      <c r="B7" s="287" t="s">
        <v>207</v>
      </c>
      <c r="C7" s="282"/>
      <c r="D7" s="282"/>
      <c r="E7" s="282"/>
      <c r="F7" s="285"/>
      <c r="G7" s="285"/>
      <c r="H7" s="285"/>
      <c r="I7" s="281"/>
      <c r="J7" s="282"/>
      <c r="K7" s="282"/>
      <c r="L7" s="282"/>
      <c r="M7" s="282"/>
      <c r="N7" s="288"/>
    </row>
    <row r="8" spans="1:18">
      <c r="A8" s="289">
        <v>1.1000000000000001</v>
      </c>
      <c r="B8" s="290" t="s">
        <v>223</v>
      </c>
      <c r="C8" s="291" t="s">
        <v>4</v>
      </c>
      <c r="D8" s="291">
        <v>205</v>
      </c>
      <c r="E8" s="291">
        <v>205</v>
      </c>
      <c r="F8" s="292">
        <v>205</v>
      </c>
      <c r="G8" s="292"/>
      <c r="H8" s="292"/>
      <c r="I8" s="293">
        <v>5</v>
      </c>
      <c r="J8" s="256">
        <v>170</v>
      </c>
      <c r="K8" s="256">
        <v>30</v>
      </c>
      <c r="L8" s="282"/>
      <c r="M8" s="282"/>
      <c r="N8" s="294"/>
    </row>
    <row r="9" spans="1:18" s="301" customFormat="1" ht="66">
      <c r="A9" s="295"/>
      <c r="B9" s="296" t="s">
        <v>224</v>
      </c>
      <c r="C9" s="297" t="s">
        <v>4</v>
      </c>
      <c r="D9" s="297"/>
      <c r="E9" s="297"/>
      <c r="F9" s="298">
        <v>150</v>
      </c>
      <c r="G9" s="298"/>
      <c r="H9" s="298"/>
      <c r="I9" s="293">
        <v>5</v>
      </c>
      <c r="J9" s="256" t="s">
        <v>243</v>
      </c>
      <c r="K9" s="256">
        <v>30</v>
      </c>
      <c r="L9" s="282"/>
      <c r="M9" s="299"/>
      <c r="N9" s="300" t="s">
        <v>225</v>
      </c>
    </row>
    <row r="10" spans="1:18">
      <c r="A10" s="289">
        <v>1.2</v>
      </c>
      <c r="B10" s="290" t="s">
        <v>5</v>
      </c>
      <c r="C10" s="291" t="s">
        <v>6</v>
      </c>
      <c r="D10" s="291"/>
      <c r="E10" s="291">
        <f>7208+547</f>
        <v>7755</v>
      </c>
      <c r="F10" s="292">
        <v>11000</v>
      </c>
      <c r="G10" s="292">
        <v>30500</v>
      </c>
      <c r="H10" s="292">
        <f>G10*F10</f>
        <v>335500000</v>
      </c>
      <c r="I10" s="302">
        <v>11000</v>
      </c>
      <c r="J10" s="256">
        <v>0</v>
      </c>
      <c r="K10" s="256">
        <v>0</v>
      </c>
      <c r="L10" s="282"/>
      <c r="M10" s="282"/>
      <c r="N10" s="288"/>
    </row>
    <row r="11" spans="1:18">
      <c r="A11" s="289"/>
      <c r="B11" s="290" t="s">
        <v>208</v>
      </c>
      <c r="C11" s="291" t="s">
        <v>7</v>
      </c>
      <c r="D11" s="291"/>
      <c r="E11" s="291">
        <f>976+26</f>
        <v>1002</v>
      </c>
      <c r="F11" s="292">
        <v>1200</v>
      </c>
      <c r="G11" s="292"/>
      <c r="H11" s="292">
        <f t="shared" ref="H11:H74" si="0">G11*F11</f>
        <v>0</v>
      </c>
      <c r="I11" s="293">
        <v>0</v>
      </c>
      <c r="J11" s="256">
        <v>1200</v>
      </c>
      <c r="K11" s="256">
        <v>0</v>
      </c>
      <c r="L11" s="282"/>
      <c r="M11" s="282"/>
      <c r="N11" s="288"/>
    </row>
    <row r="12" spans="1:18">
      <c r="A12" s="289"/>
      <c r="B12" s="290" t="s">
        <v>209</v>
      </c>
      <c r="C12" s="291" t="s">
        <v>7</v>
      </c>
      <c r="D12" s="291"/>
      <c r="E12" s="291">
        <f>1524+106</f>
        <v>1630</v>
      </c>
      <c r="F12" s="292">
        <v>2590</v>
      </c>
      <c r="G12" s="292"/>
      <c r="H12" s="292">
        <f t="shared" si="0"/>
        <v>0</v>
      </c>
      <c r="I12" s="293">
        <v>20</v>
      </c>
      <c r="J12" s="256">
        <f>F12-20</f>
        <v>2570</v>
      </c>
      <c r="K12" s="256">
        <v>0</v>
      </c>
      <c r="L12" s="282"/>
      <c r="M12" s="303"/>
      <c r="N12" s="294"/>
      <c r="P12" s="304"/>
    </row>
    <row r="13" spans="1:18">
      <c r="A13" s="295"/>
      <c r="B13" s="296" t="s">
        <v>210</v>
      </c>
      <c r="C13" s="297" t="s">
        <v>8</v>
      </c>
      <c r="D13" s="297"/>
      <c r="E13" s="297"/>
      <c r="F13" s="298">
        <v>8</v>
      </c>
      <c r="G13" s="298"/>
      <c r="H13" s="292">
        <f t="shared" si="0"/>
        <v>0</v>
      </c>
      <c r="I13" s="293">
        <v>8</v>
      </c>
      <c r="J13" s="305"/>
      <c r="K13" s="305"/>
      <c r="L13" s="282"/>
      <c r="M13" s="282"/>
      <c r="N13" s="288"/>
      <c r="R13" s="306"/>
    </row>
    <row r="14" spans="1:18">
      <c r="A14" s="289"/>
      <c r="B14" s="290" t="s">
        <v>9</v>
      </c>
      <c r="C14" s="291" t="s">
        <v>10</v>
      </c>
      <c r="D14" s="291"/>
      <c r="E14" s="291">
        <f>24820+2100</f>
        <v>26920</v>
      </c>
      <c r="F14" s="307">
        <v>41500</v>
      </c>
      <c r="G14" s="307"/>
      <c r="H14" s="292">
        <f t="shared" si="0"/>
        <v>0</v>
      </c>
      <c r="I14" s="293">
        <v>100</v>
      </c>
      <c r="J14" s="256">
        <f>F14-I14</f>
        <v>41400</v>
      </c>
      <c r="K14" s="256">
        <f>K12*13</f>
        <v>0</v>
      </c>
      <c r="L14" s="282"/>
      <c r="M14" s="303"/>
      <c r="N14" s="308"/>
      <c r="P14" s="304"/>
      <c r="Q14" s="304"/>
    </row>
    <row r="15" spans="1:18">
      <c r="A15" s="289"/>
      <c r="B15" s="290" t="s">
        <v>256</v>
      </c>
      <c r="C15" s="291" t="s">
        <v>10</v>
      </c>
      <c r="D15" s="291"/>
      <c r="E15" s="291"/>
      <c r="F15" s="307">
        <v>25500</v>
      </c>
      <c r="G15" s="307">
        <v>121100</v>
      </c>
      <c r="H15" s="292">
        <f t="shared" si="0"/>
        <v>3088050000</v>
      </c>
      <c r="I15" s="293"/>
      <c r="J15" s="256"/>
      <c r="K15" s="256"/>
      <c r="L15" s="282"/>
      <c r="M15" s="303"/>
      <c r="N15" s="308"/>
      <c r="P15" s="304"/>
      <c r="Q15" s="304"/>
    </row>
    <row r="16" spans="1:18">
      <c r="A16" s="289"/>
      <c r="B16" s="290" t="s">
        <v>257</v>
      </c>
      <c r="C16" s="291" t="s">
        <v>10</v>
      </c>
      <c r="D16" s="291"/>
      <c r="E16" s="291"/>
      <c r="F16" s="307">
        <v>16000</v>
      </c>
      <c r="G16" s="307">
        <v>36330</v>
      </c>
      <c r="H16" s="292">
        <f t="shared" si="0"/>
        <v>581280000</v>
      </c>
      <c r="I16" s="293"/>
      <c r="J16" s="256"/>
      <c r="K16" s="256"/>
      <c r="L16" s="282"/>
      <c r="M16" s="303"/>
      <c r="N16" s="308"/>
      <c r="P16" s="304"/>
      <c r="Q16" s="304"/>
    </row>
    <row r="17" spans="1:16">
      <c r="A17" s="289">
        <v>1.3</v>
      </c>
      <c r="B17" s="290" t="s">
        <v>11</v>
      </c>
      <c r="C17" s="291" t="s">
        <v>12</v>
      </c>
      <c r="D17" s="291" t="s">
        <v>231</v>
      </c>
      <c r="E17" s="309">
        <f>E14/(335*175)</f>
        <v>0.45918976545842216</v>
      </c>
      <c r="F17" s="310">
        <f>F14/(175*365)</f>
        <v>0.64970645792563597</v>
      </c>
      <c r="G17" s="310"/>
      <c r="H17" s="292">
        <f t="shared" si="0"/>
        <v>0</v>
      </c>
      <c r="I17" s="311">
        <f>I14/(I8*365)</f>
        <v>5.4794520547945202E-2</v>
      </c>
      <c r="J17" s="311">
        <f>J14/(J8*365)</f>
        <v>0.66720386784850927</v>
      </c>
      <c r="K17" s="312">
        <f>K14*100/(K8*365)</f>
        <v>0</v>
      </c>
      <c r="L17" s="282"/>
      <c r="M17" s="282"/>
      <c r="N17" s="288"/>
      <c r="P17" s="313"/>
    </row>
    <row r="18" spans="1:16">
      <c r="A18" s="289">
        <v>1.4</v>
      </c>
      <c r="B18" s="176" t="s">
        <v>199</v>
      </c>
      <c r="C18" s="177" t="s">
        <v>58</v>
      </c>
      <c r="D18" s="177"/>
      <c r="E18" s="178" t="s">
        <v>0</v>
      </c>
      <c r="F18" s="314" t="s">
        <v>0</v>
      </c>
      <c r="G18" s="314"/>
      <c r="H18" s="292"/>
      <c r="I18" s="315"/>
      <c r="J18" s="312"/>
      <c r="K18" s="312"/>
      <c r="L18" s="312"/>
      <c r="M18" s="178" t="s">
        <v>0</v>
      </c>
      <c r="N18" s="288"/>
      <c r="P18" s="313"/>
    </row>
    <row r="19" spans="1:16" ht="33">
      <c r="A19" s="289">
        <v>1.5</v>
      </c>
      <c r="B19" s="176" t="s">
        <v>57</v>
      </c>
      <c r="C19" s="177" t="s">
        <v>59</v>
      </c>
      <c r="D19" s="177" t="s">
        <v>0</v>
      </c>
      <c r="E19" s="178" t="s">
        <v>0</v>
      </c>
      <c r="F19" s="314" t="s">
        <v>0</v>
      </c>
      <c r="G19" s="314"/>
      <c r="H19" s="292"/>
      <c r="I19" s="315"/>
      <c r="J19" s="312"/>
      <c r="K19" s="312"/>
      <c r="L19" s="312"/>
      <c r="M19" s="178" t="s">
        <v>0</v>
      </c>
      <c r="N19" s="288"/>
      <c r="P19" s="313"/>
    </row>
    <row r="20" spans="1:16" ht="33">
      <c r="A20" s="289">
        <v>1.6</v>
      </c>
      <c r="B20" s="179" t="s">
        <v>191</v>
      </c>
      <c r="C20" s="180" t="s">
        <v>192</v>
      </c>
      <c r="D20" s="180"/>
      <c r="E20" s="181">
        <v>5</v>
      </c>
      <c r="F20" s="314"/>
      <c r="G20" s="314"/>
      <c r="H20" s="292">
        <f t="shared" si="0"/>
        <v>0</v>
      </c>
      <c r="I20" s="315"/>
      <c r="J20" s="312"/>
      <c r="K20" s="312"/>
      <c r="L20" s="312">
        <v>5</v>
      </c>
      <c r="M20" s="316"/>
      <c r="N20" s="288"/>
      <c r="P20" s="313"/>
    </row>
    <row r="21" spans="1:16" ht="51.75">
      <c r="A21" s="289">
        <v>1.7</v>
      </c>
      <c r="B21" s="179" t="s">
        <v>226</v>
      </c>
      <c r="C21" s="203" t="s">
        <v>227</v>
      </c>
      <c r="D21" s="203"/>
      <c r="E21" s="181"/>
      <c r="F21" s="314"/>
      <c r="G21" s="314"/>
      <c r="H21" s="292">
        <f t="shared" si="0"/>
        <v>0</v>
      </c>
      <c r="I21" s="315">
        <v>1</v>
      </c>
      <c r="J21" s="312">
        <v>1</v>
      </c>
      <c r="K21" s="312">
        <v>1</v>
      </c>
      <c r="L21" s="312">
        <v>1</v>
      </c>
      <c r="M21" s="312">
        <v>1</v>
      </c>
      <c r="N21" s="317" t="s">
        <v>228</v>
      </c>
      <c r="P21" s="313"/>
    </row>
    <row r="22" spans="1:16" ht="33">
      <c r="A22" s="289">
        <v>1.8</v>
      </c>
      <c r="B22" s="179" t="s">
        <v>34</v>
      </c>
      <c r="C22" s="203"/>
      <c r="D22" s="203">
        <v>2.63</v>
      </c>
      <c r="E22" s="204">
        <v>2.46</v>
      </c>
      <c r="F22" s="318">
        <v>2.63</v>
      </c>
      <c r="G22" s="318"/>
      <c r="H22" s="292">
        <f t="shared" si="0"/>
        <v>0</v>
      </c>
      <c r="I22" s="315"/>
      <c r="J22" s="312"/>
      <c r="K22" s="312"/>
      <c r="L22" s="312"/>
      <c r="M22" s="312"/>
      <c r="N22" s="317"/>
      <c r="P22" s="313"/>
    </row>
    <row r="23" spans="1:16">
      <c r="A23" s="289">
        <v>1.9</v>
      </c>
      <c r="B23" s="179" t="s">
        <v>35</v>
      </c>
      <c r="C23" s="203" t="s">
        <v>229</v>
      </c>
      <c r="D23" s="203">
        <v>1</v>
      </c>
      <c r="E23" s="204">
        <v>4</v>
      </c>
      <c r="F23" s="314">
        <v>1</v>
      </c>
      <c r="G23" s="314"/>
      <c r="H23" s="292">
        <f t="shared" si="0"/>
        <v>0</v>
      </c>
      <c r="I23" s="315"/>
      <c r="J23" s="312"/>
      <c r="K23" s="312"/>
      <c r="L23" s="312"/>
      <c r="M23" s="312"/>
      <c r="N23" s="317"/>
      <c r="P23" s="313"/>
    </row>
    <row r="24" spans="1:16">
      <c r="A24" s="319" t="s">
        <v>1</v>
      </c>
      <c r="B24" s="287" t="s">
        <v>198</v>
      </c>
      <c r="C24" s="320"/>
      <c r="D24" s="320"/>
      <c r="E24" s="197"/>
      <c r="F24" s="321"/>
      <c r="G24" s="321"/>
      <c r="H24" s="292">
        <f t="shared" si="0"/>
        <v>0</v>
      </c>
      <c r="I24" s="253"/>
      <c r="J24" s="197"/>
      <c r="K24" s="197"/>
      <c r="L24" s="297"/>
      <c r="M24" s="322"/>
      <c r="N24" s="288"/>
    </row>
    <row r="25" spans="1:16">
      <c r="A25" s="323" t="s">
        <v>138</v>
      </c>
      <c r="B25" s="324" t="s">
        <v>146</v>
      </c>
      <c r="C25" s="320"/>
      <c r="D25" s="320"/>
      <c r="E25" s="288"/>
      <c r="F25" s="325"/>
      <c r="G25" s="325"/>
      <c r="H25" s="292">
        <f t="shared" si="0"/>
        <v>0</v>
      </c>
      <c r="I25" s="326"/>
      <c r="J25" s="288"/>
      <c r="K25" s="288"/>
      <c r="L25" s="288"/>
      <c r="M25" s="288"/>
      <c r="N25" s="288"/>
    </row>
    <row r="26" spans="1:16">
      <c r="A26" s="182">
        <v>1</v>
      </c>
      <c r="B26" s="327" t="s">
        <v>148</v>
      </c>
      <c r="C26" s="328" t="s">
        <v>99</v>
      </c>
      <c r="D26" s="328"/>
      <c r="E26" s="288"/>
      <c r="F26" s="175">
        <v>100</v>
      </c>
      <c r="G26" s="174">
        <v>237000</v>
      </c>
      <c r="H26" s="292">
        <f t="shared" si="0"/>
        <v>23700000</v>
      </c>
      <c r="I26" s="253">
        <v>100</v>
      </c>
      <c r="J26" s="197"/>
      <c r="K26" s="288"/>
      <c r="L26" s="288"/>
      <c r="M26" s="288"/>
      <c r="N26" s="288"/>
    </row>
    <row r="27" spans="1:16">
      <c r="A27" s="323" t="s">
        <v>139</v>
      </c>
      <c r="B27" s="329" t="s">
        <v>147</v>
      </c>
      <c r="C27" s="320"/>
      <c r="D27" s="320"/>
      <c r="E27" s="288"/>
      <c r="F27" s="325"/>
      <c r="G27" s="325"/>
      <c r="H27" s="292">
        <f t="shared" si="0"/>
        <v>0</v>
      </c>
      <c r="I27" s="253"/>
      <c r="J27" s="197"/>
      <c r="K27" s="288"/>
      <c r="L27" s="288"/>
      <c r="M27" s="288"/>
      <c r="N27" s="288"/>
    </row>
    <row r="28" spans="1:16">
      <c r="A28" s="330">
        <v>1</v>
      </c>
      <c r="B28" s="331" t="s">
        <v>218</v>
      </c>
      <c r="C28" s="201" t="s">
        <v>99</v>
      </c>
      <c r="D28" s="328"/>
      <c r="E28" s="183">
        <v>23</v>
      </c>
      <c r="F28" s="188">
        <v>150</v>
      </c>
      <c r="G28" s="188">
        <v>32800</v>
      </c>
      <c r="H28" s="292">
        <f t="shared" si="0"/>
        <v>4920000</v>
      </c>
      <c r="I28" s="254">
        <v>100</v>
      </c>
      <c r="J28" s="255">
        <v>50</v>
      </c>
      <c r="K28" s="288"/>
      <c r="L28" s="288"/>
      <c r="M28" s="201">
        <f>F28</f>
        <v>150</v>
      </c>
      <c r="N28" s="332"/>
    </row>
    <row r="29" spans="1:16" ht="33">
      <c r="A29" s="330">
        <v>2</v>
      </c>
      <c r="B29" s="333" t="s">
        <v>100</v>
      </c>
      <c r="C29" s="201" t="s">
        <v>99</v>
      </c>
      <c r="D29" s="328"/>
      <c r="E29" s="334">
        <v>0</v>
      </c>
      <c r="F29" s="188">
        <v>200</v>
      </c>
      <c r="G29" s="188">
        <v>141000</v>
      </c>
      <c r="H29" s="292">
        <f t="shared" si="0"/>
        <v>28200000</v>
      </c>
      <c r="I29" s="253">
        <v>200</v>
      </c>
      <c r="J29" s="197">
        <v>0</v>
      </c>
      <c r="K29" s="288"/>
      <c r="L29" s="288"/>
      <c r="M29" s="201">
        <v>0</v>
      </c>
      <c r="N29" s="332" t="s">
        <v>215</v>
      </c>
    </row>
    <row r="30" spans="1:16" ht="33">
      <c r="A30" s="330">
        <v>3</v>
      </c>
      <c r="B30" s="333" t="s">
        <v>101</v>
      </c>
      <c r="C30" s="201" t="s">
        <v>99</v>
      </c>
      <c r="D30" s="328"/>
      <c r="E30" s="184">
        <v>200</v>
      </c>
      <c r="F30" s="188">
        <v>600</v>
      </c>
      <c r="G30" s="188">
        <v>43900</v>
      </c>
      <c r="H30" s="292">
        <f t="shared" si="0"/>
        <v>26340000</v>
      </c>
      <c r="I30" s="253">
        <v>300</v>
      </c>
      <c r="J30" s="197">
        <v>300</v>
      </c>
      <c r="K30" s="288"/>
      <c r="L30" s="288"/>
      <c r="M30" s="201">
        <f>F30</f>
        <v>600</v>
      </c>
      <c r="N30" s="332"/>
    </row>
    <row r="31" spans="1:16">
      <c r="A31" s="330">
        <v>4</v>
      </c>
      <c r="B31" s="327" t="s">
        <v>140</v>
      </c>
      <c r="C31" s="201" t="s">
        <v>99</v>
      </c>
      <c r="D31" s="328"/>
      <c r="E31" s="185">
        <v>1583</v>
      </c>
      <c r="F31" s="188">
        <v>3000</v>
      </c>
      <c r="G31" s="188">
        <v>69200</v>
      </c>
      <c r="H31" s="292">
        <f t="shared" si="0"/>
        <v>207600000</v>
      </c>
      <c r="I31" s="253">
        <v>2000</v>
      </c>
      <c r="J31" s="197">
        <v>1000</v>
      </c>
      <c r="K31" s="288"/>
      <c r="L31" s="288"/>
      <c r="M31" s="201">
        <v>2000</v>
      </c>
      <c r="N31" s="332"/>
    </row>
    <row r="32" spans="1:16">
      <c r="A32" s="330">
        <v>5</v>
      </c>
      <c r="B32" s="327" t="s">
        <v>166</v>
      </c>
      <c r="C32" s="201" t="s">
        <v>99</v>
      </c>
      <c r="D32" s="328"/>
      <c r="E32" s="186"/>
      <c r="F32" s="188"/>
      <c r="G32" s="188"/>
      <c r="H32" s="292">
        <f t="shared" si="0"/>
        <v>0</v>
      </c>
      <c r="I32" s="253"/>
      <c r="J32" s="197"/>
      <c r="K32" s="288"/>
      <c r="L32" s="288"/>
      <c r="M32" s="201"/>
      <c r="N32" s="335"/>
    </row>
    <row r="33" spans="1:14">
      <c r="A33" s="191" t="s">
        <v>76</v>
      </c>
      <c r="B33" s="327" t="s">
        <v>167</v>
      </c>
      <c r="C33" s="201" t="s">
        <v>99</v>
      </c>
      <c r="D33" s="328"/>
      <c r="E33" s="187">
        <v>290</v>
      </c>
      <c r="F33" s="188">
        <v>400</v>
      </c>
      <c r="G33" s="188">
        <v>21500</v>
      </c>
      <c r="H33" s="292">
        <f t="shared" si="0"/>
        <v>8600000</v>
      </c>
      <c r="I33" s="253">
        <v>400</v>
      </c>
      <c r="J33" s="197">
        <v>100</v>
      </c>
      <c r="K33" s="288"/>
      <c r="L33" s="288"/>
      <c r="M33" s="201">
        <v>400</v>
      </c>
      <c r="N33" s="336"/>
    </row>
    <row r="34" spans="1:14">
      <c r="A34" s="191" t="s">
        <v>76</v>
      </c>
      <c r="B34" s="327" t="s">
        <v>168</v>
      </c>
      <c r="C34" s="201" t="s">
        <v>99</v>
      </c>
      <c r="D34" s="328"/>
      <c r="E34" s="189">
        <v>115</v>
      </c>
      <c r="F34" s="188">
        <v>200</v>
      </c>
      <c r="G34" s="188">
        <v>21500</v>
      </c>
      <c r="H34" s="292">
        <f t="shared" si="0"/>
        <v>4300000</v>
      </c>
      <c r="I34" s="253">
        <v>150</v>
      </c>
      <c r="J34" s="197">
        <v>50</v>
      </c>
      <c r="K34" s="288"/>
      <c r="L34" s="288"/>
      <c r="M34" s="201">
        <v>150</v>
      </c>
      <c r="N34" s="336"/>
    </row>
    <row r="35" spans="1:14">
      <c r="A35" s="191" t="s">
        <v>76</v>
      </c>
      <c r="B35" s="327" t="s">
        <v>169</v>
      </c>
      <c r="C35" s="201" t="s">
        <v>99</v>
      </c>
      <c r="D35" s="328"/>
      <c r="E35" s="190">
        <v>118</v>
      </c>
      <c r="F35" s="188">
        <v>200</v>
      </c>
      <c r="G35" s="188">
        <v>21500</v>
      </c>
      <c r="H35" s="292">
        <f t="shared" si="0"/>
        <v>4300000</v>
      </c>
      <c r="I35" s="253">
        <v>150</v>
      </c>
      <c r="J35" s="197">
        <v>50</v>
      </c>
      <c r="K35" s="288"/>
      <c r="L35" s="288"/>
      <c r="M35" s="201">
        <v>150</v>
      </c>
      <c r="N35" s="336"/>
    </row>
    <row r="36" spans="1:14">
      <c r="A36" s="191" t="s">
        <v>76</v>
      </c>
      <c r="B36" s="199" t="s">
        <v>219</v>
      </c>
      <c r="C36" s="201" t="s">
        <v>99</v>
      </c>
      <c r="D36" s="328"/>
      <c r="E36" s="192">
        <v>115</v>
      </c>
      <c r="F36" s="188">
        <v>200</v>
      </c>
      <c r="G36" s="188">
        <v>21500</v>
      </c>
      <c r="H36" s="292">
        <f t="shared" si="0"/>
        <v>4300000</v>
      </c>
      <c r="I36" s="253">
        <v>150</v>
      </c>
      <c r="J36" s="197">
        <v>50</v>
      </c>
      <c r="K36" s="288"/>
      <c r="L36" s="288"/>
      <c r="M36" s="201">
        <v>150</v>
      </c>
      <c r="N36" s="337"/>
    </row>
    <row r="37" spans="1:14">
      <c r="A37" s="191" t="s">
        <v>76</v>
      </c>
      <c r="B37" s="327" t="s">
        <v>155</v>
      </c>
      <c r="C37" s="201" t="s">
        <v>99</v>
      </c>
      <c r="D37" s="328"/>
      <c r="E37" s="192">
        <v>175</v>
      </c>
      <c r="F37" s="188">
        <v>300</v>
      </c>
      <c r="G37" s="188">
        <v>21500</v>
      </c>
      <c r="H37" s="292">
        <f t="shared" si="0"/>
        <v>6450000</v>
      </c>
      <c r="I37" s="253">
        <v>250</v>
      </c>
      <c r="J37" s="197">
        <v>50</v>
      </c>
      <c r="K37" s="288"/>
      <c r="L37" s="288"/>
      <c r="M37" s="201">
        <v>150</v>
      </c>
      <c r="N37" s="336"/>
    </row>
    <row r="38" spans="1:14">
      <c r="A38" s="191" t="s">
        <v>76</v>
      </c>
      <c r="B38" s="338" t="s">
        <v>170</v>
      </c>
      <c r="C38" s="201" t="s">
        <v>99</v>
      </c>
      <c r="D38" s="328"/>
      <c r="E38" s="192">
        <v>1150</v>
      </c>
      <c r="F38" s="188">
        <v>1500</v>
      </c>
      <c r="G38" s="188">
        <v>12900</v>
      </c>
      <c r="H38" s="292">
        <f t="shared" si="0"/>
        <v>19350000</v>
      </c>
      <c r="I38" s="253">
        <v>1000</v>
      </c>
      <c r="J38" s="197">
        <v>500</v>
      </c>
      <c r="K38" s="288"/>
      <c r="L38" s="288"/>
      <c r="M38" s="201">
        <v>1200</v>
      </c>
      <c r="N38" s="337"/>
    </row>
    <row r="39" spans="1:14">
      <c r="A39" s="191" t="s">
        <v>76</v>
      </c>
      <c r="B39" s="327" t="s">
        <v>156</v>
      </c>
      <c r="C39" s="201" t="s">
        <v>99</v>
      </c>
      <c r="D39" s="328"/>
      <c r="E39" s="192">
        <v>900</v>
      </c>
      <c r="F39" s="188">
        <v>1100</v>
      </c>
      <c r="G39" s="188">
        <v>26900</v>
      </c>
      <c r="H39" s="292">
        <f t="shared" si="0"/>
        <v>29590000</v>
      </c>
      <c r="I39" s="253">
        <v>800</v>
      </c>
      <c r="J39" s="197">
        <v>300</v>
      </c>
      <c r="K39" s="288"/>
      <c r="L39" s="288"/>
      <c r="M39" s="201">
        <v>1100</v>
      </c>
      <c r="N39" s="336"/>
    </row>
    <row r="40" spans="1:14">
      <c r="A40" s="191" t="s">
        <v>76</v>
      </c>
      <c r="B40" s="327" t="s">
        <v>171</v>
      </c>
      <c r="C40" s="201" t="s">
        <v>99</v>
      </c>
      <c r="D40" s="328"/>
      <c r="E40" s="192">
        <v>1060</v>
      </c>
      <c r="F40" s="188">
        <v>1500</v>
      </c>
      <c r="G40" s="188">
        <v>21500</v>
      </c>
      <c r="H40" s="292">
        <f t="shared" si="0"/>
        <v>32250000</v>
      </c>
      <c r="I40" s="253">
        <v>1000</v>
      </c>
      <c r="J40" s="197">
        <v>500</v>
      </c>
      <c r="K40" s="288"/>
      <c r="L40" s="288"/>
      <c r="M40" s="201">
        <v>1000</v>
      </c>
      <c r="N40" s="336"/>
    </row>
    <row r="41" spans="1:14" ht="33">
      <c r="A41" s="191" t="s">
        <v>76</v>
      </c>
      <c r="B41" s="333" t="s">
        <v>172</v>
      </c>
      <c r="C41" s="201" t="s">
        <v>99</v>
      </c>
      <c r="D41" s="328"/>
      <c r="E41" s="189">
        <v>61</v>
      </c>
      <c r="F41" s="188">
        <v>300</v>
      </c>
      <c r="G41" s="188">
        <v>26900</v>
      </c>
      <c r="H41" s="292">
        <f t="shared" si="0"/>
        <v>8070000</v>
      </c>
      <c r="I41" s="253">
        <v>200</v>
      </c>
      <c r="J41" s="197">
        <v>100</v>
      </c>
      <c r="K41" s="288"/>
      <c r="L41" s="288"/>
      <c r="M41" s="201">
        <v>300</v>
      </c>
      <c r="N41" s="336"/>
    </row>
    <row r="42" spans="1:14">
      <c r="A42" s="191" t="s">
        <v>76</v>
      </c>
      <c r="B42" s="327" t="s">
        <v>173</v>
      </c>
      <c r="C42" s="201" t="s">
        <v>99</v>
      </c>
      <c r="D42" s="328"/>
      <c r="E42" s="192">
        <v>60</v>
      </c>
      <c r="F42" s="188">
        <v>200</v>
      </c>
      <c r="G42" s="188">
        <v>21500</v>
      </c>
      <c r="H42" s="292">
        <f t="shared" si="0"/>
        <v>4300000</v>
      </c>
      <c r="I42" s="253">
        <v>150</v>
      </c>
      <c r="J42" s="197">
        <v>50</v>
      </c>
      <c r="K42" s="288"/>
      <c r="L42" s="288"/>
      <c r="M42" s="201">
        <v>100</v>
      </c>
      <c r="N42" s="336"/>
    </row>
    <row r="43" spans="1:14">
      <c r="A43" s="191" t="s">
        <v>76</v>
      </c>
      <c r="B43" s="199" t="s">
        <v>220</v>
      </c>
      <c r="C43" s="201" t="s">
        <v>99</v>
      </c>
      <c r="D43" s="328"/>
      <c r="E43" s="192">
        <v>1150</v>
      </c>
      <c r="F43" s="188">
        <v>1500</v>
      </c>
      <c r="G43" s="188">
        <v>26900</v>
      </c>
      <c r="H43" s="292">
        <f t="shared" si="0"/>
        <v>40350000</v>
      </c>
      <c r="I43" s="253">
        <v>1000</v>
      </c>
      <c r="J43" s="197">
        <v>500</v>
      </c>
      <c r="K43" s="288"/>
      <c r="L43" s="288"/>
      <c r="M43" s="201">
        <v>1200</v>
      </c>
      <c r="N43" s="336"/>
    </row>
    <row r="44" spans="1:14">
      <c r="A44" s="191" t="s">
        <v>76</v>
      </c>
      <c r="B44" s="327" t="s">
        <v>157</v>
      </c>
      <c r="C44" s="201" t="s">
        <v>99</v>
      </c>
      <c r="D44" s="328"/>
      <c r="E44" s="192">
        <v>125</v>
      </c>
      <c r="F44" s="188">
        <v>1000</v>
      </c>
      <c r="G44" s="188">
        <v>21500</v>
      </c>
      <c r="H44" s="292">
        <f t="shared" si="0"/>
        <v>21500000</v>
      </c>
      <c r="I44" s="253">
        <v>700</v>
      </c>
      <c r="J44" s="197">
        <v>300</v>
      </c>
      <c r="K44" s="288"/>
      <c r="L44" s="288"/>
      <c r="M44" s="201">
        <v>1000</v>
      </c>
      <c r="N44" s="336"/>
    </row>
    <row r="45" spans="1:14">
      <c r="A45" s="191" t="s">
        <v>76</v>
      </c>
      <c r="B45" s="327" t="s">
        <v>158</v>
      </c>
      <c r="C45" s="201" t="s">
        <v>99</v>
      </c>
      <c r="D45" s="328"/>
      <c r="E45" s="192">
        <v>1140</v>
      </c>
      <c r="F45" s="188">
        <v>1500</v>
      </c>
      <c r="G45" s="188">
        <v>21500</v>
      </c>
      <c r="H45" s="292">
        <f t="shared" si="0"/>
        <v>32250000</v>
      </c>
      <c r="I45" s="253">
        <v>1000</v>
      </c>
      <c r="J45" s="197">
        <v>500</v>
      </c>
      <c r="K45" s="288"/>
      <c r="L45" s="288"/>
      <c r="M45" s="201">
        <v>1200</v>
      </c>
      <c r="N45" s="336"/>
    </row>
    <row r="46" spans="1:14">
      <c r="A46" s="191" t="s">
        <v>76</v>
      </c>
      <c r="B46" s="327" t="s">
        <v>174</v>
      </c>
      <c r="C46" s="201" t="s">
        <v>99</v>
      </c>
      <c r="D46" s="328"/>
      <c r="E46" s="192">
        <v>1140</v>
      </c>
      <c r="F46" s="188">
        <v>1500</v>
      </c>
      <c r="G46" s="188">
        <v>21500</v>
      </c>
      <c r="H46" s="292">
        <f t="shared" si="0"/>
        <v>32250000</v>
      </c>
      <c r="I46" s="253">
        <v>1000</v>
      </c>
      <c r="J46" s="197">
        <v>500</v>
      </c>
      <c r="K46" s="288"/>
      <c r="L46" s="288"/>
      <c r="M46" s="201">
        <v>1200</v>
      </c>
      <c r="N46" s="336"/>
    </row>
    <row r="47" spans="1:14" ht="33.75">
      <c r="A47" s="191" t="s">
        <v>76</v>
      </c>
      <c r="B47" s="339" t="s">
        <v>175</v>
      </c>
      <c r="C47" s="201" t="s">
        <v>99</v>
      </c>
      <c r="D47" s="328"/>
      <c r="E47" s="192">
        <v>470</v>
      </c>
      <c r="F47" s="188">
        <v>800</v>
      </c>
      <c r="G47" s="188">
        <v>21500</v>
      </c>
      <c r="H47" s="292">
        <f t="shared" si="0"/>
        <v>17200000</v>
      </c>
      <c r="I47" s="253">
        <v>500</v>
      </c>
      <c r="J47" s="197">
        <v>300</v>
      </c>
      <c r="K47" s="288"/>
      <c r="L47" s="288"/>
      <c r="M47" s="201">
        <v>500</v>
      </c>
      <c r="N47" s="337"/>
    </row>
    <row r="48" spans="1:14" ht="33">
      <c r="A48" s="193" t="s">
        <v>76</v>
      </c>
      <c r="B48" s="333" t="s">
        <v>176</v>
      </c>
      <c r="C48" s="201" t="s">
        <v>99</v>
      </c>
      <c r="D48" s="328"/>
      <c r="E48" s="192">
        <v>2400</v>
      </c>
      <c r="F48" s="188">
        <v>3500</v>
      </c>
      <c r="G48" s="188">
        <v>40400</v>
      </c>
      <c r="H48" s="292">
        <f t="shared" si="0"/>
        <v>141400000</v>
      </c>
      <c r="I48" s="253">
        <v>2500</v>
      </c>
      <c r="J48" s="197">
        <v>1000</v>
      </c>
      <c r="K48" s="288"/>
      <c r="L48" s="288"/>
      <c r="M48" s="201">
        <f>F48</f>
        <v>3500</v>
      </c>
      <c r="N48" s="336"/>
    </row>
    <row r="49" spans="1:14" ht="33.75">
      <c r="A49" s="191" t="s">
        <v>76</v>
      </c>
      <c r="B49" s="327" t="s">
        <v>177</v>
      </c>
      <c r="C49" s="201" t="s">
        <v>99</v>
      </c>
      <c r="D49" s="328"/>
      <c r="E49" s="194">
        <v>5</v>
      </c>
      <c r="F49" s="188">
        <v>100</v>
      </c>
      <c r="G49" s="188">
        <v>130000</v>
      </c>
      <c r="H49" s="292">
        <f t="shared" si="0"/>
        <v>13000000</v>
      </c>
      <c r="I49" s="253">
        <v>50</v>
      </c>
      <c r="J49" s="197">
        <v>50</v>
      </c>
      <c r="K49" s="288"/>
      <c r="L49" s="288"/>
      <c r="M49" s="201">
        <v>100</v>
      </c>
      <c r="N49" s="340" t="s">
        <v>216</v>
      </c>
    </row>
    <row r="50" spans="1:14">
      <c r="A50" s="191" t="s">
        <v>76</v>
      </c>
      <c r="B50" s="338" t="s">
        <v>159</v>
      </c>
      <c r="C50" s="201" t="s">
        <v>99</v>
      </c>
      <c r="D50" s="328"/>
      <c r="E50" s="192">
        <v>0</v>
      </c>
      <c r="F50" s="188">
        <v>30</v>
      </c>
      <c r="G50" s="188">
        <v>106000</v>
      </c>
      <c r="H50" s="292">
        <f t="shared" si="0"/>
        <v>3180000</v>
      </c>
      <c r="I50" s="253">
        <v>30</v>
      </c>
      <c r="J50" s="197">
        <v>30</v>
      </c>
      <c r="K50" s="288"/>
      <c r="L50" s="288"/>
      <c r="M50" s="201">
        <v>30</v>
      </c>
      <c r="N50" s="337"/>
    </row>
    <row r="51" spans="1:14">
      <c r="A51" s="191" t="s">
        <v>76</v>
      </c>
      <c r="B51" s="338" t="s">
        <v>160</v>
      </c>
      <c r="C51" s="201" t="s">
        <v>99</v>
      </c>
      <c r="D51" s="328"/>
      <c r="E51" s="192">
        <v>0</v>
      </c>
      <c r="F51" s="188">
        <v>30</v>
      </c>
      <c r="G51" s="188">
        <v>59700</v>
      </c>
      <c r="H51" s="292">
        <f t="shared" si="0"/>
        <v>1791000</v>
      </c>
      <c r="I51" s="253">
        <v>30</v>
      </c>
      <c r="J51" s="197">
        <v>30</v>
      </c>
      <c r="K51" s="288"/>
      <c r="L51" s="288"/>
      <c r="M51" s="201">
        <v>30</v>
      </c>
      <c r="N51" s="337"/>
    </row>
    <row r="52" spans="1:14">
      <c r="A52" s="191" t="s">
        <v>76</v>
      </c>
      <c r="B52" s="327" t="s">
        <v>161</v>
      </c>
      <c r="C52" s="201" t="s">
        <v>99</v>
      </c>
      <c r="D52" s="328"/>
      <c r="E52" s="192">
        <v>0</v>
      </c>
      <c r="F52" s="188">
        <v>30</v>
      </c>
      <c r="G52" s="188">
        <v>53600</v>
      </c>
      <c r="H52" s="292">
        <f t="shared" si="0"/>
        <v>1608000</v>
      </c>
      <c r="I52" s="253">
        <v>30</v>
      </c>
      <c r="J52" s="197">
        <v>30</v>
      </c>
      <c r="K52" s="288"/>
      <c r="L52" s="288"/>
      <c r="M52" s="201">
        <v>30</v>
      </c>
      <c r="N52" s="336"/>
    </row>
    <row r="53" spans="1:14">
      <c r="A53" s="191" t="s">
        <v>76</v>
      </c>
      <c r="B53" s="327" t="s">
        <v>178</v>
      </c>
      <c r="C53" s="201" t="s">
        <v>99</v>
      </c>
      <c r="D53" s="328"/>
      <c r="E53" s="192">
        <v>0</v>
      </c>
      <c r="F53" s="188">
        <v>30</v>
      </c>
      <c r="G53" s="188">
        <v>156000</v>
      </c>
      <c r="H53" s="292">
        <f t="shared" si="0"/>
        <v>4680000</v>
      </c>
      <c r="I53" s="253">
        <v>30</v>
      </c>
      <c r="J53" s="197">
        <v>30</v>
      </c>
      <c r="K53" s="288"/>
      <c r="L53" s="288"/>
      <c r="M53" s="201">
        <v>30</v>
      </c>
      <c r="N53" s="336"/>
    </row>
    <row r="54" spans="1:14" ht="33.75">
      <c r="A54" s="191" t="s">
        <v>76</v>
      </c>
      <c r="B54" s="338" t="s">
        <v>162</v>
      </c>
      <c r="C54" s="201" t="s">
        <v>99</v>
      </c>
      <c r="D54" s="328"/>
      <c r="E54" s="192">
        <v>0</v>
      </c>
      <c r="F54" s="188">
        <v>0</v>
      </c>
      <c r="G54" s="188"/>
      <c r="H54" s="292">
        <f t="shared" si="0"/>
        <v>0</v>
      </c>
      <c r="I54" s="253">
        <v>0</v>
      </c>
      <c r="J54" s="197">
        <v>0</v>
      </c>
      <c r="K54" s="288"/>
      <c r="L54" s="288"/>
      <c r="M54" s="201">
        <v>0</v>
      </c>
      <c r="N54" s="340" t="s">
        <v>217</v>
      </c>
    </row>
    <row r="55" spans="1:14">
      <c r="A55" s="191" t="s">
        <v>76</v>
      </c>
      <c r="B55" s="338" t="s">
        <v>163</v>
      </c>
      <c r="C55" s="201" t="s">
        <v>99</v>
      </c>
      <c r="D55" s="328"/>
      <c r="E55" s="192">
        <v>9</v>
      </c>
      <c r="F55" s="188">
        <v>20</v>
      </c>
      <c r="G55" s="188">
        <v>32100</v>
      </c>
      <c r="H55" s="292">
        <f t="shared" si="0"/>
        <v>642000</v>
      </c>
      <c r="I55" s="253">
        <v>10</v>
      </c>
      <c r="J55" s="197">
        <v>10</v>
      </c>
      <c r="K55" s="288"/>
      <c r="L55" s="288"/>
      <c r="M55" s="201">
        <v>20</v>
      </c>
      <c r="N55" s="341"/>
    </row>
    <row r="56" spans="1:14" ht="33.75">
      <c r="A56" s="191" t="s">
        <v>76</v>
      </c>
      <c r="B56" s="327" t="s">
        <v>164</v>
      </c>
      <c r="C56" s="201" t="s">
        <v>99</v>
      </c>
      <c r="D56" s="328"/>
      <c r="E56" s="192">
        <v>8</v>
      </c>
      <c r="F56" s="188">
        <v>0</v>
      </c>
      <c r="G56" s="188"/>
      <c r="H56" s="292">
        <f t="shared" si="0"/>
        <v>0</v>
      </c>
      <c r="I56" s="253">
        <v>100</v>
      </c>
      <c r="J56" s="197">
        <v>300</v>
      </c>
      <c r="K56" s="288"/>
      <c r="L56" s="288"/>
      <c r="M56" s="201">
        <v>0</v>
      </c>
      <c r="N56" s="340" t="s">
        <v>217</v>
      </c>
    </row>
    <row r="57" spans="1:14" ht="18" thickBot="1">
      <c r="A57" s="195" t="s">
        <v>76</v>
      </c>
      <c r="B57" s="342" t="s">
        <v>165</v>
      </c>
      <c r="C57" s="201" t="s">
        <v>99</v>
      </c>
      <c r="D57" s="328"/>
      <c r="E57" s="194">
        <v>75</v>
      </c>
      <c r="F57" s="196">
        <v>200</v>
      </c>
      <c r="G57" s="196">
        <v>27400</v>
      </c>
      <c r="H57" s="292">
        <f t="shared" si="0"/>
        <v>5480000</v>
      </c>
      <c r="I57" s="253">
        <v>120</v>
      </c>
      <c r="J57" s="197">
        <v>80</v>
      </c>
      <c r="K57" s="288"/>
      <c r="L57" s="288"/>
      <c r="M57" s="202">
        <v>200</v>
      </c>
      <c r="N57" s="343"/>
    </row>
    <row r="58" spans="1:14" s="251" customFormat="1" thickTop="1">
      <c r="A58" s="344" t="s">
        <v>138</v>
      </c>
      <c r="B58" s="345" t="s">
        <v>247</v>
      </c>
      <c r="C58" s="201" t="s">
        <v>99</v>
      </c>
      <c r="D58" s="201"/>
      <c r="E58" s="197"/>
      <c r="F58" s="346"/>
      <c r="G58" s="347"/>
      <c r="H58" s="292">
        <f t="shared" si="0"/>
        <v>0</v>
      </c>
      <c r="I58" s="348"/>
      <c r="J58" s="197"/>
      <c r="K58" s="197"/>
      <c r="L58" s="197"/>
      <c r="M58" s="197"/>
      <c r="N58" s="197"/>
    </row>
    <row r="59" spans="1:14" s="251" customFormat="1" ht="16.5">
      <c r="A59" s="349">
        <v>1</v>
      </c>
      <c r="B59" s="350" t="s">
        <v>102</v>
      </c>
      <c r="C59" s="201" t="s">
        <v>99</v>
      </c>
      <c r="D59" s="328"/>
      <c r="E59" s="171">
        <v>2584</v>
      </c>
      <c r="F59" s="370">
        <v>4000</v>
      </c>
      <c r="G59" s="257">
        <v>41400</v>
      </c>
      <c r="H59" s="292">
        <f t="shared" si="0"/>
        <v>165600000</v>
      </c>
      <c r="I59" s="348"/>
      <c r="J59" s="171">
        <f>F59</f>
        <v>4000</v>
      </c>
      <c r="K59" s="197"/>
      <c r="L59" s="197"/>
      <c r="M59" s="351"/>
      <c r="N59" s="197"/>
    </row>
    <row r="60" spans="1:14" s="251" customFormat="1" ht="16.5">
      <c r="A60" s="349">
        <v>2</v>
      </c>
      <c r="B60" s="350" t="s">
        <v>110</v>
      </c>
      <c r="C60" s="201" t="s">
        <v>99</v>
      </c>
      <c r="D60" s="328"/>
      <c r="E60" s="172">
        <v>17</v>
      </c>
      <c r="F60" s="174">
        <v>200</v>
      </c>
      <c r="G60" s="258">
        <v>38400</v>
      </c>
      <c r="H60" s="292">
        <f t="shared" si="0"/>
        <v>7680000</v>
      </c>
      <c r="I60" s="348"/>
      <c r="J60" s="171">
        <f t="shared" ref="J60:J89" si="1">F60</f>
        <v>200</v>
      </c>
      <c r="K60" s="197"/>
      <c r="L60" s="197"/>
      <c r="M60" s="351"/>
      <c r="N60" s="197"/>
    </row>
    <row r="61" spans="1:14" s="251" customFormat="1" ht="16.5">
      <c r="A61" s="349">
        <v>3</v>
      </c>
      <c r="B61" s="352" t="s">
        <v>230</v>
      </c>
      <c r="C61" s="201" t="s">
        <v>99</v>
      </c>
      <c r="D61" s="328"/>
      <c r="E61" s="172">
        <v>3696</v>
      </c>
      <c r="F61" s="174">
        <v>5000</v>
      </c>
      <c r="G61" s="259">
        <v>45800</v>
      </c>
      <c r="H61" s="292">
        <f t="shared" si="0"/>
        <v>229000000</v>
      </c>
      <c r="I61" s="353"/>
      <c r="J61" s="171">
        <f t="shared" si="1"/>
        <v>5000</v>
      </c>
      <c r="K61" s="198"/>
      <c r="L61" s="331"/>
      <c r="M61" s="351"/>
      <c r="N61" s="197"/>
    </row>
    <row r="62" spans="1:14" s="251" customFormat="1" ht="16.5">
      <c r="A62" s="349">
        <v>4</v>
      </c>
      <c r="B62" s="352" t="s">
        <v>127</v>
      </c>
      <c r="C62" s="201" t="s">
        <v>99</v>
      </c>
      <c r="D62" s="328"/>
      <c r="E62" s="172">
        <v>1320</v>
      </c>
      <c r="F62" s="174">
        <v>2000</v>
      </c>
      <c r="G62" s="258">
        <v>42400</v>
      </c>
      <c r="H62" s="292">
        <f t="shared" si="0"/>
        <v>84800000</v>
      </c>
      <c r="I62" s="348"/>
      <c r="J62" s="171">
        <f t="shared" si="1"/>
        <v>2000</v>
      </c>
      <c r="K62" s="199"/>
      <c r="L62" s="199"/>
      <c r="M62" s="351"/>
      <c r="N62" s="197"/>
    </row>
    <row r="63" spans="1:14" s="251" customFormat="1" ht="16.5">
      <c r="A63" s="349">
        <v>5</v>
      </c>
      <c r="B63" s="350" t="s">
        <v>111</v>
      </c>
      <c r="C63" s="201" t="s">
        <v>99</v>
      </c>
      <c r="D63" s="328"/>
      <c r="E63" s="172">
        <v>204</v>
      </c>
      <c r="F63" s="174">
        <v>500</v>
      </c>
      <c r="G63" s="258">
        <v>45600</v>
      </c>
      <c r="H63" s="292">
        <f t="shared" si="0"/>
        <v>22800000</v>
      </c>
      <c r="I63" s="348"/>
      <c r="J63" s="171">
        <f t="shared" si="1"/>
        <v>500</v>
      </c>
      <c r="K63" s="197"/>
      <c r="L63" s="197"/>
      <c r="M63" s="351"/>
      <c r="N63" s="197"/>
    </row>
    <row r="64" spans="1:14" s="251" customFormat="1" ht="16.5">
      <c r="A64" s="349">
        <v>6</v>
      </c>
      <c r="B64" s="350" t="s">
        <v>112</v>
      </c>
      <c r="C64" s="201" t="s">
        <v>99</v>
      </c>
      <c r="D64" s="328"/>
      <c r="E64" s="172">
        <v>1052</v>
      </c>
      <c r="F64" s="174">
        <v>2000</v>
      </c>
      <c r="G64" s="258">
        <v>34900</v>
      </c>
      <c r="H64" s="292">
        <f t="shared" si="0"/>
        <v>69800000</v>
      </c>
      <c r="I64" s="348"/>
      <c r="J64" s="171">
        <f t="shared" si="1"/>
        <v>2000</v>
      </c>
      <c r="K64" s="197"/>
      <c r="L64" s="197"/>
      <c r="M64" s="351"/>
      <c r="N64" s="197"/>
    </row>
    <row r="65" spans="1:14" s="251" customFormat="1" ht="16.5">
      <c r="A65" s="349">
        <v>7</v>
      </c>
      <c r="B65" s="350" t="s">
        <v>113</v>
      </c>
      <c r="C65" s="201" t="s">
        <v>99</v>
      </c>
      <c r="D65" s="328"/>
      <c r="E65" s="172">
        <v>0</v>
      </c>
      <c r="F65" s="174">
        <v>200</v>
      </c>
      <c r="G65" s="258">
        <v>61700</v>
      </c>
      <c r="H65" s="292">
        <f t="shared" si="0"/>
        <v>12340000</v>
      </c>
      <c r="I65" s="348"/>
      <c r="J65" s="171">
        <f t="shared" si="1"/>
        <v>200</v>
      </c>
      <c r="K65" s="197"/>
      <c r="L65" s="197"/>
      <c r="M65" s="351"/>
      <c r="N65" s="197"/>
    </row>
    <row r="66" spans="1:14" s="251" customFormat="1" ht="16.5">
      <c r="A66" s="349">
        <v>8</v>
      </c>
      <c r="B66" s="350" t="s">
        <v>114</v>
      </c>
      <c r="C66" s="201" t="s">
        <v>99</v>
      </c>
      <c r="D66" s="328"/>
      <c r="E66" s="172">
        <v>4021</v>
      </c>
      <c r="F66" s="174">
        <v>6000</v>
      </c>
      <c r="G66" s="258">
        <v>35200</v>
      </c>
      <c r="H66" s="292">
        <f t="shared" si="0"/>
        <v>211200000</v>
      </c>
      <c r="I66" s="348"/>
      <c r="J66" s="171">
        <f t="shared" si="1"/>
        <v>6000</v>
      </c>
      <c r="K66" s="197"/>
      <c r="L66" s="197"/>
      <c r="M66" s="351"/>
      <c r="N66" s="197"/>
    </row>
    <row r="67" spans="1:14" s="251" customFormat="1" ht="16.5">
      <c r="A67" s="349">
        <v>9</v>
      </c>
      <c r="B67" s="350" t="s">
        <v>115</v>
      </c>
      <c r="C67" s="201" t="s">
        <v>99</v>
      </c>
      <c r="D67" s="328"/>
      <c r="E67" s="172">
        <v>7043</v>
      </c>
      <c r="F67" s="174">
        <v>9000</v>
      </c>
      <c r="G67" s="258">
        <v>38400</v>
      </c>
      <c r="H67" s="292">
        <f t="shared" si="0"/>
        <v>345600000</v>
      </c>
      <c r="I67" s="348"/>
      <c r="J67" s="171">
        <f t="shared" si="1"/>
        <v>9000</v>
      </c>
      <c r="K67" s="197"/>
      <c r="L67" s="197"/>
      <c r="M67" s="351"/>
      <c r="N67" s="197"/>
    </row>
    <row r="68" spans="1:14" s="251" customFormat="1" ht="16.5">
      <c r="A68" s="349">
        <v>10</v>
      </c>
      <c r="B68" s="350" t="s">
        <v>116</v>
      </c>
      <c r="C68" s="201" t="s">
        <v>99</v>
      </c>
      <c r="D68" s="328"/>
      <c r="E68" s="172">
        <v>214</v>
      </c>
      <c r="F68" s="174">
        <v>500</v>
      </c>
      <c r="G68" s="258">
        <v>42300</v>
      </c>
      <c r="H68" s="292">
        <f t="shared" si="0"/>
        <v>21150000</v>
      </c>
      <c r="I68" s="348"/>
      <c r="J68" s="171">
        <f t="shared" si="1"/>
        <v>500</v>
      </c>
      <c r="K68" s="197"/>
      <c r="L68" s="197"/>
      <c r="M68" s="351"/>
      <c r="N68" s="197"/>
    </row>
    <row r="69" spans="1:14" s="251" customFormat="1" ht="16.5">
      <c r="A69" s="349">
        <v>11</v>
      </c>
      <c r="B69" s="352" t="s">
        <v>117</v>
      </c>
      <c r="C69" s="201" t="s">
        <v>99</v>
      </c>
      <c r="D69" s="328"/>
      <c r="E69" s="172">
        <v>0</v>
      </c>
      <c r="F69" s="174">
        <v>50</v>
      </c>
      <c r="G69" s="259">
        <v>29000</v>
      </c>
      <c r="H69" s="292">
        <f t="shared" si="0"/>
        <v>1450000</v>
      </c>
      <c r="I69" s="353"/>
      <c r="J69" s="171">
        <f t="shared" si="1"/>
        <v>50</v>
      </c>
      <c r="K69" s="197"/>
      <c r="L69" s="197"/>
      <c r="M69" s="351"/>
      <c r="N69" s="197"/>
    </row>
    <row r="70" spans="1:14" s="251" customFormat="1" ht="16.5">
      <c r="A70" s="349">
        <v>12</v>
      </c>
      <c r="B70" s="354" t="s">
        <v>103</v>
      </c>
      <c r="C70" s="201" t="s">
        <v>99</v>
      </c>
      <c r="D70" s="328"/>
      <c r="E70" s="172">
        <v>1</v>
      </c>
      <c r="F70" s="174">
        <v>50</v>
      </c>
      <c r="G70" s="258">
        <v>29000</v>
      </c>
      <c r="H70" s="292">
        <f t="shared" si="0"/>
        <v>1450000</v>
      </c>
      <c r="I70" s="348"/>
      <c r="J70" s="171">
        <f t="shared" si="1"/>
        <v>50</v>
      </c>
      <c r="K70" s="197"/>
      <c r="L70" s="197"/>
      <c r="M70" s="351"/>
      <c r="N70" s="197"/>
    </row>
    <row r="71" spans="1:14" s="251" customFormat="1" ht="16.5">
      <c r="A71" s="349">
        <v>13</v>
      </c>
      <c r="B71" s="350" t="s">
        <v>119</v>
      </c>
      <c r="C71" s="201" t="s">
        <v>99</v>
      </c>
      <c r="D71" s="328"/>
      <c r="E71" s="172">
        <v>0</v>
      </c>
      <c r="F71" s="174">
        <v>50</v>
      </c>
      <c r="G71" s="258">
        <v>29000</v>
      </c>
      <c r="H71" s="292">
        <f t="shared" si="0"/>
        <v>1450000</v>
      </c>
      <c r="I71" s="348"/>
      <c r="J71" s="171">
        <f t="shared" si="1"/>
        <v>50</v>
      </c>
      <c r="K71" s="197"/>
      <c r="L71" s="197"/>
      <c r="M71" s="351"/>
      <c r="N71" s="197"/>
    </row>
    <row r="72" spans="1:14" s="251" customFormat="1" ht="16.5">
      <c r="A72" s="349">
        <v>14</v>
      </c>
      <c r="B72" s="352" t="s">
        <v>121</v>
      </c>
      <c r="C72" s="201" t="s">
        <v>99</v>
      </c>
      <c r="D72" s="328"/>
      <c r="E72" s="172">
        <v>3284</v>
      </c>
      <c r="F72" s="174">
        <v>5000</v>
      </c>
      <c r="G72" s="258">
        <v>46900</v>
      </c>
      <c r="H72" s="292">
        <f t="shared" si="0"/>
        <v>234500000</v>
      </c>
      <c r="I72" s="348"/>
      <c r="J72" s="171">
        <f t="shared" si="1"/>
        <v>5000</v>
      </c>
      <c r="K72" s="199"/>
      <c r="L72" s="199"/>
      <c r="M72" s="351"/>
      <c r="N72" s="197"/>
    </row>
    <row r="73" spans="1:14" s="251" customFormat="1" ht="16.5">
      <c r="A73" s="349">
        <v>15</v>
      </c>
      <c r="B73" s="350" t="s">
        <v>122</v>
      </c>
      <c r="C73" s="201" t="s">
        <v>99</v>
      </c>
      <c r="D73" s="328"/>
      <c r="E73" s="172">
        <v>2959</v>
      </c>
      <c r="F73" s="174">
        <v>4000</v>
      </c>
      <c r="G73" s="258">
        <v>46900</v>
      </c>
      <c r="H73" s="292">
        <f t="shared" si="0"/>
        <v>187600000</v>
      </c>
      <c r="I73" s="348"/>
      <c r="J73" s="171">
        <f t="shared" si="1"/>
        <v>4000</v>
      </c>
      <c r="K73" s="197"/>
      <c r="L73" s="197"/>
      <c r="M73" s="351"/>
      <c r="N73" s="197"/>
    </row>
    <row r="74" spans="1:14" s="251" customFormat="1" ht="16.5">
      <c r="A74" s="349">
        <v>16</v>
      </c>
      <c r="B74" s="355" t="s">
        <v>221</v>
      </c>
      <c r="C74" s="201" t="s">
        <v>99</v>
      </c>
      <c r="D74" s="328"/>
      <c r="E74" s="173">
        <v>0</v>
      </c>
      <c r="F74" s="175">
        <v>50</v>
      </c>
      <c r="G74" s="260">
        <v>46900</v>
      </c>
      <c r="H74" s="292">
        <f t="shared" si="0"/>
        <v>2345000</v>
      </c>
      <c r="I74" s="348"/>
      <c r="J74" s="171">
        <f t="shared" si="1"/>
        <v>50</v>
      </c>
      <c r="K74" s="197"/>
      <c r="L74" s="197"/>
      <c r="M74" s="351"/>
      <c r="N74" s="197"/>
    </row>
    <row r="75" spans="1:14" s="251" customFormat="1" ht="16.5">
      <c r="A75" s="349">
        <v>17</v>
      </c>
      <c r="B75" s="350" t="s">
        <v>123</v>
      </c>
      <c r="C75" s="201" t="s">
        <v>99</v>
      </c>
      <c r="D75" s="328"/>
      <c r="E75" s="172">
        <v>0</v>
      </c>
      <c r="F75" s="175">
        <v>50</v>
      </c>
      <c r="G75" s="258">
        <v>29000</v>
      </c>
      <c r="H75" s="292">
        <f t="shared" ref="H75:H99" si="2">G75*F75</f>
        <v>1450000</v>
      </c>
      <c r="I75" s="348"/>
      <c r="J75" s="171">
        <f t="shared" si="1"/>
        <v>50</v>
      </c>
      <c r="K75" s="197"/>
      <c r="L75" s="197"/>
      <c r="M75" s="351"/>
      <c r="N75" s="197"/>
    </row>
    <row r="76" spans="1:14" s="251" customFormat="1" ht="16.5">
      <c r="A76" s="349">
        <v>18</v>
      </c>
      <c r="B76" s="352" t="s">
        <v>124</v>
      </c>
      <c r="C76" s="201" t="s">
        <v>99</v>
      </c>
      <c r="D76" s="328"/>
      <c r="E76" s="172">
        <v>0</v>
      </c>
      <c r="F76" s="175">
        <v>50</v>
      </c>
      <c r="G76" s="258">
        <v>29000</v>
      </c>
      <c r="H76" s="292">
        <f t="shared" si="2"/>
        <v>1450000</v>
      </c>
      <c r="I76" s="348"/>
      <c r="J76" s="171">
        <f t="shared" si="1"/>
        <v>50</v>
      </c>
      <c r="K76" s="199"/>
      <c r="L76" s="199"/>
      <c r="M76" s="351"/>
      <c r="N76" s="197"/>
    </row>
    <row r="77" spans="1:14" s="251" customFormat="1" ht="16.5">
      <c r="A77" s="349">
        <v>19</v>
      </c>
      <c r="B77" s="352" t="s">
        <v>125</v>
      </c>
      <c r="C77" s="201" t="s">
        <v>99</v>
      </c>
      <c r="D77" s="328"/>
      <c r="E77" s="172">
        <v>0</v>
      </c>
      <c r="F77" s="175">
        <v>50</v>
      </c>
      <c r="G77" s="258">
        <v>11200</v>
      </c>
      <c r="H77" s="292">
        <f t="shared" si="2"/>
        <v>560000</v>
      </c>
      <c r="I77" s="348"/>
      <c r="J77" s="171">
        <f t="shared" si="1"/>
        <v>50</v>
      </c>
      <c r="K77" s="199"/>
      <c r="L77" s="199"/>
      <c r="M77" s="351"/>
      <c r="N77" s="197"/>
    </row>
    <row r="78" spans="1:14" s="251" customFormat="1" ht="16.5">
      <c r="A78" s="344" t="s">
        <v>139</v>
      </c>
      <c r="B78" s="356" t="s">
        <v>248</v>
      </c>
      <c r="C78" s="201" t="s">
        <v>99</v>
      </c>
      <c r="D78" s="328"/>
      <c r="E78" s="172"/>
      <c r="F78" s="174"/>
      <c r="G78" s="258"/>
      <c r="H78" s="292">
        <f t="shared" si="2"/>
        <v>0</v>
      </c>
      <c r="I78" s="348"/>
      <c r="J78" s="171">
        <f t="shared" si="1"/>
        <v>0</v>
      </c>
      <c r="K78" s="197"/>
      <c r="L78" s="197"/>
      <c r="M78" s="351"/>
      <c r="N78" s="197"/>
    </row>
    <row r="79" spans="1:14" s="251" customFormat="1" ht="16.5">
      <c r="A79" s="357">
        <v>1</v>
      </c>
      <c r="B79" s="354" t="s">
        <v>104</v>
      </c>
      <c r="C79" s="201" t="s">
        <v>99</v>
      </c>
      <c r="D79" s="328"/>
      <c r="E79" s="172">
        <v>263</v>
      </c>
      <c r="F79" s="174">
        <v>500</v>
      </c>
      <c r="G79" s="258">
        <v>143000</v>
      </c>
      <c r="H79" s="292">
        <f t="shared" si="2"/>
        <v>71500000</v>
      </c>
      <c r="I79" s="348"/>
      <c r="J79" s="171">
        <f t="shared" si="1"/>
        <v>500</v>
      </c>
      <c r="K79" s="197"/>
      <c r="L79" s="197"/>
      <c r="M79" s="351"/>
      <c r="N79" s="197"/>
    </row>
    <row r="80" spans="1:14" s="251" customFormat="1" ht="16.5">
      <c r="A80" s="357">
        <v>2</v>
      </c>
      <c r="B80" s="354" t="s">
        <v>105</v>
      </c>
      <c r="C80" s="201" t="s">
        <v>99</v>
      </c>
      <c r="D80" s="328"/>
      <c r="E80" s="172">
        <v>18544</v>
      </c>
      <c r="F80" s="174">
        <v>30000</v>
      </c>
      <c r="G80" s="258">
        <v>67300</v>
      </c>
      <c r="H80" s="292">
        <f t="shared" si="2"/>
        <v>2019000000</v>
      </c>
      <c r="I80" s="348"/>
      <c r="J80" s="171">
        <f t="shared" si="1"/>
        <v>30000</v>
      </c>
      <c r="K80" s="197"/>
      <c r="L80" s="197"/>
      <c r="M80" s="351"/>
      <c r="N80" s="197"/>
    </row>
    <row r="81" spans="1:19" s="251" customFormat="1" ht="16.5">
      <c r="A81" s="357">
        <v>3</v>
      </c>
      <c r="B81" s="352" t="s">
        <v>106</v>
      </c>
      <c r="C81" s="201" t="s">
        <v>99</v>
      </c>
      <c r="D81" s="328"/>
      <c r="E81" s="172">
        <v>4</v>
      </c>
      <c r="F81" s="174">
        <v>50</v>
      </c>
      <c r="G81" s="258">
        <v>33200</v>
      </c>
      <c r="H81" s="292">
        <f t="shared" si="2"/>
        <v>1660000</v>
      </c>
      <c r="I81" s="348"/>
      <c r="J81" s="171">
        <f t="shared" si="1"/>
        <v>50</v>
      </c>
      <c r="K81" s="197"/>
      <c r="L81" s="197"/>
      <c r="M81" s="351"/>
      <c r="N81" s="197"/>
    </row>
    <row r="82" spans="1:19" s="251" customFormat="1" ht="16.5">
      <c r="A82" s="357">
        <v>4</v>
      </c>
      <c r="B82" s="350" t="s">
        <v>107</v>
      </c>
      <c r="C82" s="201" t="s">
        <v>99</v>
      </c>
      <c r="D82" s="328"/>
      <c r="E82" s="172">
        <v>9335</v>
      </c>
      <c r="F82" s="174">
        <v>11000</v>
      </c>
      <c r="G82" s="258">
        <v>49400</v>
      </c>
      <c r="H82" s="292">
        <f t="shared" si="2"/>
        <v>543400000</v>
      </c>
      <c r="I82" s="358"/>
      <c r="J82" s="171">
        <f t="shared" si="1"/>
        <v>11000</v>
      </c>
      <c r="K82" s="197"/>
      <c r="L82" s="197"/>
      <c r="M82" s="351"/>
      <c r="N82" s="197"/>
    </row>
    <row r="83" spans="1:19" s="251" customFormat="1" ht="16.5">
      <c r="A83" s="357">
        <v>5</v>
      </c>
      <c r="B83" s="352" t="s">
        <v>130</v>
      </c>
      <c r="C83" s="201" t="s">
        <v>99</v>
      </c>
      <c r="D83" s="328"/>
      <c r="E83" s="172">
        <v>3441</v>
      </c>
      <c r="F83" s="174">
        <v>5000</v>
      </c>
      <c r="G83" s="258">
        <v>12500</v>
      </c>
      <c r="H83" s="292">
        <f t="shared" si="2"/>
        <v>62500000</v>
      </c>
      <c r="I83" s="358"/>
      <c r="J83" s="171">
        <f t="shared" si="1"/>
        <v>5000</v>
      </c>
      <c r="K83" s="199"/>
      <c r="L83" s="199"/>
      <c r="M83" s="351"/>
      <c r="N83" s="197"/>
    </row>
    <row r="84" spans="1:19" s="251" customFormat="1" ht="16.5">
      <c r="A84" s="357">
        <v>6</v>
      </c>
      <c r="B84" s="352" t="s">
        <v>108</v>
      </c>
      <c r="C84" s="201" t="s">
        <v>99</v>
      </c>
      <c r="D84" s="328"/>
      <c r="E84" s="172">
        <v>506</v>
      </c>
      <c r="F84" s="174">
        <v>700</v>
      </c>
      <c r="G84" s="258">
        <v>66100</v>
      </c>
      <c r="H84" s="292">
        <f t="shared" si="2"/>
        <v>46270000</v>
      </c>
      <c r="I84" s="348"/>
      <c r="J84" s="171">
        <f t="shared" si="1"/>
        <v>700</v>
      </c>
      <c r="K84" s="199"/>
      <c r="L84" s="199"/>
      <c r="M84" s="351"/>
      <c r="N84" s="197"/>
    </row>
    <row r="85" spans="1:19" s="251" customFormat="1" ht="17.25" customHeight="1">
      <c r="A85" s="357">
        <v>7</v>
      </c>
      <c r="B85" s="352" t="s">
        <v>109</v>
      </c>
      <c r="C85" s="201" t="s">
        <v>99</v>
      </c>
      <c r="D85" s="328"/>
      <c r="E85" s="172">
        <v>2321</v>
      </c>
      <c r="F85" s="174">
        <v>3000</v>
      </c>
      <c r="G85" s="258">
        <v>65500</v>
      </c>
      <c r="H85" s="292">
        <f t="shared" si="2"/>
        <v>196500000</v>
      </c>
      <c r="I85" s="348"/>
      <c r="J85" s="171">
        <f t="shared" si="1"/>
        <v>3000</v>
      </c>
      <c r="K85" s="199"/>
      <c r="L85" s="199"/>
      <c r="M85" s="351"/>
      <c r="N85" s="197"/>
    </row>
    <row r="86" spans="1:19" s="251" customFormat="1" ht="16.5">
      <c r="A86" s="357">
        <v>8</v>
      </c>
      <c r="B86" s="352" t="s">
        <v>189</v>
      </c>
      <c r="C86" s="201" t="s">
        <v>99</v>
      </c>
      <c r="D86" s="328"/>
      <c r="E86" s="172">
        <v>0</v>
      </c>
      <c r="F86" s="174">
        <v>0</v>
      </c>
      <c r="G86" s="258">
        <v>42900</v>
      </c>
      <c r="H86" s="292">
        <f t="shared" si="2"/>
        <v>0</v>
      </c>
      <c r="I86" s="348"/>
      <c r="J86" s="171">
        <f t="shared" si="1"/>
        <v>0</v>
      </c>
      <c r="K86" s="197"/>
      <c r="L86" s="197"/>
      <c r="M86" s="351"/>
      <c r="N86" s="197"/>
    </row>
    <row r="87" spans="1:19" s="251" customFormat="1">
      <c r="A87" s="357">
        <v>9</v>
      </c>
      <c r="B87" s="355" t="s">
        <v>188</v>
      </c>
      <c r="C87" s="201" t="s">
        <v>99</v>
      </c>
      <c r="D87" s="328"/>
      <c r="E87" s="172">
        <v>0</v>
      </c>
      <c r="F87" s="174">
        <v>0</v>
      </c>
      <c r="G87" s="258">
        <v>239000</v>
      </c>
      <c r="H87" s="292">
        <f t="shared" si="2"/>
        <v>0</v>
      </c>
      <c r="I87" s="348"/>
      <c r="J87" s="171">
        <f t="shared" si="1"/>
        <v>0</v>
      </c>
      <c r="K87" s="197"/>
      <c r="L87" s="197"/>
      <c r="M87" s="351"/>
      <c r="N87" s="288"/>
      <c r="O87" s="200"/>
      <c r="P87" s="200"/>
      <c r="Q87" s="200"/>
      <c r="R87" s="200"/>
      <c r="S87" s="200"/>
    </row>
    <row r="88" spans="1:19" s="251" customFormat="1">
      <c r="A88" s="359" t="s">
        <v>184</v>
      </c>
      <c r="B88" s="360" t="s">
        <v>249</v>
      </c>
      <c r="C88" s="201"/>
      <c r="D88" s="328"/>
      <c r="E88" s="172"/>
      <c r="F88" s="174"/>
      <c r="G88" s="258"/>
      <c r="H88" s="292">
        <f t="shared" si="2"/>
        <v>0</v>
      </c>
      <c r="I88" s="348"/>
      <c r="J88" s="171">
        <f t="shared" si="1"/>
        <v>0</v>
      </c>
      <c r="K88" s="197"/>
      <c r="L88" s="197"/>
      <c r="M88" s="351"/>
      <c r="N88" s="288"/>
      <c r="O88" s="200"/>
      <c r="P88" s="200"/>
      <c r="Q88" s="200"/>
      <c r="R88" s="200"/>
      <c r="S88" s="200"/>
    </row>
    <row r="89" spans="1:19" s="251" customFormat="1">
      <c r="A89" s="361">
        <v>1</v>
      </c>
      <c r="B89" s="350" t="s">
        <v>128</v>
      </c>
      <c r="C89" s="201" t="s">
        <v>99</v>
      </c>
      <c r="D89" s="328"/>
      <c r="E89" s="172">
        <v>6467</v>
      </c>
      <c r="F89" s="174">
        <v>8000</v>
      </c>
      <c r="G89" s="258">
        <v>53600</v>
      </c>
      <c r="H89" s="292">
        <f t="shared" si="2"/>
        <v>428800000</v>
      </c>
      <c r="I89" s="348"/>
      <c r="J89" s="171">
        <f t="shared" si="1"/>
        <v>8000</v>
      </c>
      <c r="K89" s="197"/>
      <c r="L89" s="197"/>
      <c r="M89" s="351"/>
      <c r="N89" s="288"/>
      <c r="O89" s="200"/>
      <c r="P89" s="200"/>
      <c r="Q89" s="200"/>
      <c r="R89" s="200"/>
      <c r="S89" s="200"/>
    </row>
    <row r="90" spans="1:19" s="251" customFormat="1" ht="33">
      <c r="A90" s="361">
        <v>2</v>
      </c>
      <c r="B90" s="362" t="s">
        <v>129</v>
      </c>
      <c r="C90" s="201" t="s">
        <v>99</v>
      </c>
      <c r="D90" s="328"/>
      <c r="E90" s="173">
        <v>2417</v>
      </c>
      <c r="F90" s="175">
        <v>4000</v>
      </c>
      <c r="G90" s="260">
        <v>47400</v>
      </c>
      <c r="H90" s="292">
        <f t="shared" si="2"/>
        <v>189600000</v>
      </c>
      <c r="I90" s="363"/>
      <c r="J90" s="172">
        <f>F90</f>
        <v>4000</v>
      </c>
      <c r="K90" s="197"/>
      <c r="L90" s="197"/>
      <c r="M90" s="351"/>
      <c r="N90" s="288"/>
      <c r="O90" s="200"/>
      <c r="P90" s="200"/>
      <c r="Q90" s="200"/>
      <c r="R90" s="200"/>
      <c r="S90" s="200"/>
    </row>
    <row r="91" spans="1:19" s="251" customFormat="1">
      <c r="A91" s="359" t="s">
        <v>250</v>
      </c>
      <c r="B91" s="364" t="s">
        <v>251</v>
      </c>
      <c r="C91" s="201"/>
      <c r="D91" s="328"/>
      <c r="E91" s="173"/>
      <c r="F91" s="175"/>
      <c r="G91" s="260"/>
      <c r="H91" s="292">
        <f t="shared" si="2"/>
        <v>0</v>
      </c>
      <c r="I91" s="363"/>
      <c r="J91" s="172"/>
      <c r="K91" s="197"/>
      <c r="L91" s="197"/>
      <c r="M91" s="351"/>
      <c r="N91" s="288"/>
      <c r="O91" s="200"/>
      <c r="P91" s="200"/>
      <c r="Q91" s="200"/>
      <c r="R91" s="200"/>
      <c r="S91" s="200"/>
    </row>
    <row r="92" spans="1:19" s="251" customFormat="1">
      <c r="A92" s="361">
        <v>1</v>
      </c>
      <c r="B92" s="352" t="s">
        <v>118</v>
      </c>
      <c r="C92" s="201" t="s">
        <v>99</v>
      </c>
      <c r="D92" s="328"/>
      <c r="E92" s="172">
        <v>1152</v>
      </c>
      <c r="F92" s="174">
        <v>1200</v>
      </c>
      <c r="G92" s="259">
        <v>59500</v>
      </c>
      <c r="H92" s="292">
        <f t="shared" si="2"/>
        <v>71400000</v>
      </c>
      <c r="I92" s="353"/>
      <c r="J92" s="172">
        <v>1200</v>
      </c>
      <c r="K92" s="197"/>
      <c r="L92" s="197"/>
      <c r="M92" s="351"/>
      <c r="N92" s="288"/>
      <c r="O92" s="200"/>
      <c r="P92" s="200"/>
      <c r="Q92" s="200"/>
      <c r="R92" s="200"/>
      <c r="S92" s="200"/>
    </row>
    <row r="93" spans="1:19" s="251" customFormat="1">
      <c r="A93" s="361">
        <v>2</v>
      </c>
      <c r="B93" s="350" t="s">
        <v>120</v>
      </c>
      <c r="C93" s="201" t="s">
        <v>99</v>
      </c>
      <c r="D93" s="328"/>
      <c r="E93" s="172">
        <v>20</v>
      </c>
      <c r="F93" s="174">
        <v>60</v>
      </c>
      <c r="G93" s="258">
        <v>106000</v>
      </c>
      <c r="H93" s="292">
        <f t="shared" si="2"/>
        <v>6360000</v>
      </c>
      <c r="I93" s="348"/>
      <c r="J93" s="172">
        <v>20</v>
      </c>
      <c r="K93" s="197"/>
      <c r="L93" s="197"/>
      <c r="M93" s="351"/>
      <c r="N93" s="288"/>
      <c r="O93" s="200"/>
      <c r="P93" s="200"/>
      <c r="Q93" s="200"/>
      <c r="R93" s="200"/>
      <c r="S93" s="200"/>
    </row>
    <row r="94" spans="1:19" s="251" customFormat="1">
      <c r="A94" s="361">
        <v>3</v>
      </c>
      <c r="B94" s="362" t="s">
        <v>252</v>
      </c>
      <c r="C94" s="201" t="s">
        <v>99</v>
      </c>
      <c r="D94" s="328"/>
      <c r="E94" s="173"/>
      <c r="F94" s="174">
        <v>20</v>
      </c>
      <c r="G94" s="260">
        <v>158000</v>
      </c>
      <c r="H94" s="292">
        <f t="shared" si="2"/>
        <v>3160000</v>
      </c>
      <c r="I94" s="363"/>
      <c r="J94" s="172">
        <f>F93</f>
        <v>60</v>
      </c>
      <c r="K94" s="197"/>
      <c r="L94" s="197"/>
      <c r="M94" s="351"/>
      <c r="N94" s="288"/>
      <c r="O94" s="200"/>
      <c r="P94" s="200"/>
      <c r="Q94" s="200"/>
      <c r="R94" s="200"/>
      <c r="S94" s="200"/>
    </row>
    <row r="95" spans="1:19" s="251" customFormat="1">
      <c r="A95" s="361">
        <v>6</v>
      </c>
      <c r="B95" s="362" t="s">
        <v>253</v>
      </c>
      <c r="C95" s="201" t="s">
        <v>99</v>
      </c>
      <c r="D95" s="328"/>
      <c r="E95" s="173"/>
      <c r="F95" s="174">
        <v>20</v>
      </c>
      <c r="G95" s="260">
        <v>106000</v>
      </c>
      <c r="H95" s="292">
        <f t="shared" si="2"/>
        <v>2120000</v>
      </c>
      <c r="I95" s="363"/>
      <c r="J95" s="172">
        <f>F95</f>
        <v>20</v>
      </c>
      <c r="K95" s="197"/>
      <c r="L95" s="197"/>
      <c r="M95" s="351"/>
      <c r="N95" s="288"/>
      <c r="O95" s="200"/>
      <c r="P95" s="200"/>
      <c r="Q95" s="200"/>
      <c r="R95" s="200"/>
      <c r="S95" s="200"/>
    </row>
    <row r="96" spans="1:19" s="251" customFormat="1">
      <c r="A96" s="361">
        <v>7</v>
      </c>
      <c r="B96" s="362" t="s">
        <v>254</v>
      </c>
      <c r="C96" s="201" t="s">
        <v>99</v>
      </c>
      <c r="D96" s="328"/>
      <c r="E96" s="173"/>
      <c r="F96" s="174">
        <v>20</v>
      </c>
      <c r="G96" s="260">
        <v>106000</v>
      </c>
      <c r="H96" s="292">
        <f t="shared" si="2"/>
        <v>2120000</v>
      </c>
      <c r="I96" s="363"/>
      <c r="J96" s="172">
        <f t="shared" ref="J96" si="3">F95</f>
        <v>20</v>
      </c>
      <c r="K96" s="197"/>
      <c r="L96" s="197"/>
      <c r="M96" s="351"/>
      <c r="N96" s="288"/>
      <c r="O96" s="200"/>
      <c r="P96" s="200"/>
      <c r="Q96" s="200"/>
      <c r="R96" s="200"/>
      <c r="S96" s="200"/>
    </row>
    <row r="97" spans="1:15">
      <c r="A97" s="365" t="s">
        <v>255</v>
      </c>
      <c r="B97" s="366" t="s">
        <v>240</v>
      </c>
      <c r="C97" s="197"/>
      <c r="D97" s="197"/>
      <c r="E97" s="197"/>
      <c r="F97" s="197"/>
      <c r="G97" s="197"/>
      <c r="H97" s="292">
        <f t="shared" si="2"/>
        <v>0</v>
      </c>
      <c r="I97" s="253"/>
      <c r="J97" s="197"/>
      <c r="K97" s="197"/>
      <c r="L97" s="197"/>
      <c r="M97" s="197"/>
      <c r="N97" s="197"/>
      <c r="O97" s="251"/>
    </row>
    <row r="98" spans="1:15">
      <c r="A98" s="197"/>
      <c r="B98" s="197" t="s">
        <v>241</v>
      </c>
      <c r="C98" s="201" t="s">
        <v>99</v>
      </c>
      <c r="D98" s="197"/>
      <c r="E98" s="197"/>
      <c r="F98" s="252">
        <v>200</v>
      </c>
      <c r="G98" s="252">
        <v>73000</v>
      </c>
      <c r="H98" s="292">
        <f t="shared" si="2"/>
        <v>14600000</v>
      </c>
      <c r="I98" s="253">
        <f>F98</f>
        <v>200</v>
      </c>
      <c r="J98" s="197"/>
      <c r="K98" s="197"/>
      <c r="L98" s="197"/>
      <c r="M98" s="197"/>
      <c r="N98" s="197"/>
      <c r="O98" s="251"/>
    </row>
    <row r="99" spans="1:15">
      <c r="A99" s="197"/>
      <c r="B99" s="197" t="s">
        <v>242</v>
      </c>
      <c r="C99" s="201" t="s">
        <v>99</v>
      </c>
      <c r="D99" s="197"/>
      <c r="E99" s="197"/>
      <c r="F99" s="252">
        <v>100</v>
      </c>
      <c r="G99" s="252">
        <v>198000</v>
      </c>
      <c r="H99" s="292">
        <f t="shared" si="2"/>
        <v>19800000</v>
      </c>
      <c r="I99" s="253">
        <f>F99</f>
        <v>100</v>
      </c>
      <c r="J99" s="197"/>
      <c r="K99" s="197"/>
      <c r="L99" s="197"/>
      <c r="M99" s="197"/>
      <c r="N99" s="197"/>
      <c r="O99" s="251"/>
    </row>
    <row r="100" spans="1:15">
      <c r="A100" s="382" t="s">
        <v>203</v>
      </c>
      <c r="B100" s="383"/>
      <c r="C100" s="383"/>
      <c r="D100" s="383"/>
      <c r="E100" s="384"/>
      <c r="F100" s="367">
        <f>SUM(F8:F99)</f>
        <v>220967.27970645792</v>
      </c>
      <c r="G100" s="197"/>
      <c r="H100" s="367">
        <f>SUM(H8:H99)</f>
        <v>10013446000</v>
      </c>
      <c r="I100" s="253"/>
      <c r="J100" s="197"/>
      <c r="K100" s="197"/>
      <c r="L100" s="197"/>
      <c r="M100" s="197"/>
      <c r="N100" s="197"/>
      <c r="O100" s="251"/>
    </row>
    <row r="101" spans="1:15">
      <c r="A101" s="251"/>
      <c r="B101" s="251"/>
      <c r="C101" s="251"/>
      <c r="D101" s="251"/>
      <c r="E101" s="251"/>
      <c r="F101" s="251"/>
      <c r="G101" s="251"/>
      <c r="H101" s="251"/>
      <c r="I101" s="368"/>
      <c r="J101" s="251"/>
      <c r="K101" s="251"/>
      <c r="L101" s="251"/>
      <c r="M101" s="251"/>
      <c r="N101" s="251"/>
      <c r="O101" s="251"/>
    </row>
  </sheetData>
  <mergeCells count="12">
    <mergeCell ref="A1:N1"/>
    <mergeCell ref="A2:N2"/>
    <mergeCell ref="F4:F5"/>
    <mergeCell ref="I4:M4"/>
    <mergeCell ref="N4:N5"/>
    <mergeCell ref="H4:H5"/>
    <mergeCell ref="G4:G5"/>
    <mergeCell ref="A100:E100"/>
    <mergeCell ref="A4:A5"/>
    <mergeCell ref="B4:B5"/>
    <mergeCell ref="C4:C5"/>
    <mergeCell ref="E4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7"/>
  <sheetViews>
    <sheetView workbookViewId="0">
      <selection activeCell="B14" sqref="B14"/>
    </sheetView>
  </sheetViews>
  <sheetFormatPr defaultRowHeight="15"/>
  <cols>
    <col min="1" max="1" width="5.85546875" customWidth="1"/>
    <col min="2" max="2" width="38.140625" customWidth="1"/>
    <col min="3" max="3" width="13.42578125" customWidth="1"/>
    <col min="4" max="4" width="22" customWidth="1"/>
    <col min="5" max="5" width="13.140625" customWidth="1"/>
  </cols>
  <sheetData>
    <row r="2" spans="1:5" ht="18.75">
      <c r="A2" s="398" t="s">
        <v>201</v>
      </c>
      <c r="B2" s="398"/>
      <c r="C2" s="398"/>
      <c r="D2" s="398"/>
      <c r="E2" s="398"/>
    </row>
    <row r="3" spans="1:5" ht="30.75" customHeight="1">
      <c r="A3" s="424" t="s">
        <v>268</v>
      </c>
      <c r="B3" s="424"/>
      <c r="C3" s="424"/>
      <c r="D3" s="424"/>
      <c r="E3" s="424"/>
    </row>
    <row r="4" spans="1:5">
      <c r="A4" s="29"/>
      <c r="B4" s="29"/>
      <c r="C4" s="29"/>
      <c r="D4" s="29"/>
      <c r="E4" s="29"/>
    </row>
    <row r="5" spans="1:5">
      <c r="A5" s="401"/>
      <c r="B5" s="401"/>
      <c r="C5" s="401"/>
      <c r="D5" s="401"/>
      <c r="E5" s="401"/>
    </row>
    <row r="6" spans="1:5" ht="19.5">
      <c r="A6" s="425" t="s">
        <v>266</v>
      </c>
      <c r="B6" s="425"/>
      <c r="C6" s="425"/>
      <c r="D6" s="425"/>
      <c r="E6" s="425"/>
    </row>
    <row r="7" spans="1:5" ht="18.75">
      <c r="A7" s="22"/>
      <c r="B7" s="22"/>
      <c r="C7" s="22"/>
      <c r="D7" s="22"/>
      <c r="E7" s="22"/>
    </row>
    <row r="8" spans="1:5" ht="15.75">
      <c r="A8" s="12"/>
      <c r="B8" s="13"/>
      <c r="C8" s="11"/>
      <c r="D8" s="11"/>
      <c r="E8" s="11"/>
    </row>
    <row r="9" spans="1:5" ht="15.75">
      <c r="A9" s="209" t="s">
        <v>14</v>
      </c>
      <c r="B9" s="209" t="s">
        <v>15</v>
      </c>
      <c r="C9" s="209" t="s">
        <v>16</v>
      </c>
      <c r="D9" s="209" t="s">
        <v>232</v>
      </c>
      <c r="E9" s="209" t="s">
        <v>17</v>
      </c>
    </row>
    <row r="10" spans="1:5" s="35" customFormat="1" ht="21.75" customHeight="1">
      <c r="A10" s="32">
        <v>1</v>
      </c>
      <c r="B10" s="19" t="s">
        <v>29</v>
      </c>
      <c r="C10" s="1" t="s">
        <v>13</v>
      </c>
      <c r="D10" s="128" t="s">
        <v>32</v>
      </c>
      <c r="E10" s="31"/>
    </row>
    <row r="11" spans="1:5" s="35" customFormat="1" ht="19.5" customHeight="1">
      <c r="A11" s="32">
        <v>2</v>
      </c>
      <c r="B11" s="19" t="s">
        <v>31</v>
      </c>
      <c r="C11" s="1" t="s">
        <v>13</v>
      </c>
      <c r="D11" s="128" t="s">
        <v>30</v>
      </c>
      <c r="E11" s="31"/>
    </row>
    <row r="12" spans="1:5" s="35" customFormat="1" ht="31.5">
      <c r="A12" s="32">
        <v>3</v>
      </c>
      <c r="B12" s="48" t="s">
        <v>237</v>
      </c>
      <c r="C12" s="1" t="s">
        <v>13</v>
      </c>
      <c r="D12" s="128" t="s">
        <v>23</v>
      </c>
      <c r="E12" s="2"/>
    </row>
    <row r="13" spans="1:5" s="35" customFormat="1" ht="19.5" customHeight="1">
      <c r="A13" s="32">
        <v>4</v>
      </c>
      <c r="B13" s="48" t="s">
        <v>71</v>
      </c>
      <c r="C13" s="1" t="s">
        <v>13</v>
      </c>
      <c r="D13" s="128" t="s">
        <v>23</v>
      </c>
      <c r="E13" s="2"/>
    </row>
    <row r="14" spans="1:5" s="35" customFormat="1" ht="21" customHeight="1">
      <c r="A14" s="32">
        <v>5</v>
      </c>
      <c r="B14" s="19" t="s">
        <v>270</v>
      </c>
      <c r="C14" s="1" t="s">
        <v>19</v>
      </c>
      <c r="D14" s="128" t="s">
        <v>95</v>
      </c>
      <c r="E14" s="31"/>
    </row>
    <row r="15" spans="1:5" ht="31.5">
      <c r="A15" s="32">
        <v>6</v>
      </c>
      <c r="B15" s="19" t="s">
        <v>54</v>
      </c>
      <c r="C15" s="1" t="s">
        <v>13</v>
      </c>
      <c r="D15" s="20" t="s">
        <v>30</v>
      </c>
      <c r="E15" s="36"/>
    </row>
    <row r="16" spans="1:5" ht="31.5">
      <c r="A16" s="32">
        <v>7</v>
      </c>
      <c r="B16" s="19" t="s">
        <v>55</v>
      </c>
      <c r="C16" s="1" t="s">
        <v>13</v>
      </c>
      <c r="D16" s="20" t="s">
        <v>30</v>
      </c>
      <c r="E16" s="36"/>
    </row>
    <row r="17" spans="1:5" ht="31.5">
      <c r="A17" s="32">
        <v>8</v>
      </c>
      <c r="B17" s="34" t="s">
        <v>77</v>
      </c>
      <c r="C17" s="163" t="s">
        <v>75</v>
      </c>
      <c r="D17" s="127" t="s">
        <v>82</v>
      </c>
      <c r="E17" s="36"/>
    </row>
  </sheetData>
  <mergeCells count="4">
    <mergeCell ref="A2:E2"/>
    <mergeCell ref="A3:E3"/>
    <mergeCell ref="A5:E5"/>
    <mergeCell ref="A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8"/>
  <sheetViews>
    <sheetView workbookViewId="0">
      <selection activeCell="A3" sqref="A3:K3"/>
    </sheetView>
  </sheetViews>
  <sheetFormatPr defaultRowHeight="15"/>
  <cols>
    <col min="1" max="1" width="5.28515625" style="8" customWidth="1"/>
    <col min="2" max="2" width="49.140625" style="8" customWidth="1"/>
    <col min="3" max="3" width="10.85546875" style="8" hidden="1" customWidth="1"/>
    <col min="4" max="4" width="13" style="8" hidden="1" customWidth="1"/>
    <col min="5" max="6" width="11" style="8" hidden="1" customWidth="1"/>
    <col min="7" max="7" width="18.7109375" style="8" hidden="1" customWidth="1"/>
    <col min="8" max="8" width="0" style="8" hidden="1" customWidth="1"/>
    <col min="9" max="11" width="14.42578125" style="8" customWidth="1"/>
    <col min="12" max="16384" width="9.140625" style="8"/>
  </cols>
  <sheetData>
    <row r="1" spans="1:13" ht="16.5">
      <c r="A1" s="10"/>
      <c r="B1" s="10"/>
    </row>
    <row r="2" spans="1:13" ht="18.75">
      <c r="A2" s="398" t="s">
        <v>201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</row>
    <row r="3" spans="1:13" ht="36.75" customHeight="1">
      <c r="A3" s="399" t="s">
        <v>268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</row>
    <row r="4" spans="1:13">
      <c r="A4" s="401"/>
      <c r="B4" s="401"/>
      <c r="C4" s="401"/>
      <c r="D4" s="401"/>
      <c r="E4" s="401"/>
      <c r="F4" s="401"/>
      <c r="G4" s="401"/>
    </row>
    <row r="5" spans="1:13" ht="19.5" customHeight="1">
      <c r="A5" s="408" t="s">
        <v>239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</row>
    <row r="6" spans="1:13" ht="18.75">
      <c r="A6" s="167"/>
      <c r="B6" s="167"/>
      <c r="C6" s="167"/>
      <c r="D6" s="167"/>
      <c r="E6" s="167"/>
      <c r="F6" s="167"/>
      <c r="G6" s="167"/>
    </row>
    <row r="7" spans="1:13" ht="16.5" thickBot="1">
      <c r="A7" s="12"/>
      <c r="B7" s="13"/>
      <c r="C7" s="170"/>
      <c r="D7" s="170"/>
      <c r="E7" s="170"/>
      <c r="F7" s="170"/>
      <c r="G7" s="170"/>
    </row>
    <row r="8" spans="1:13" ht="23.25" customHeight="1" thickTop="1">
      <c r="A8" s="402" t="s">
        <v>14</v>
      </c>
      <c r="B8" s="404" t="s">
        <v>15</v>
      </c>
      <c r="C8" s="404" t="s">
        <v>16</v>
      </c>
      <c r="D8" s="404" t="s">
        <v>83</v>
      </c>
      <c r="E8" s="404"/>
      <c r="F8" s="404"/>
      <c r="G8" s="404" t="s">
        <v>17</v>
      </c>
      <c r="H8" s="234"/>
      <c r="I8" s="404" t="s">
        <v>16</v>
      </c>
      <c r="J8" s="396" t="s">
        <v>232</v>
      </c>
      <c r="K8" s="406" t="s">
        <v>17</v>
      </c>
    </row>
    <row r="9" spans="1:13" ht="27.75" customHeight="1">
      <c r="A9" s="403"/>
      <c r="B9" s="405"/>
      <c r="C9" s="405"/>
      <c r="D9" s="165" t="s">
        <v>84</v>
      </c>
      <c r="E9" s="165" t="s">
        <v>85</v>
      </c>
      <c r="F9" s="165" t="s">
        <v>86</v>
      </c>
      <c r="G9" s="405"/>
      <c r="H9" s="235"/>
      <c r="I9" s="405"/>
      <c r="J9" s="397"/>
      <c r="K9" s="407"/>
    </row>
    <row r="10" spans="1:13" ht="21.75" customHeight="1">
      <c r="A10" s="164" t="s">
        <v>0</v>
      </c>
      <c r="B10" s="165" t="s">
        <v>2</v>
      </c>
      <c r="C10" s="165"/>
      <c r="D10" s="165"/>
      <c r="E10" s="165"/>
      <c r="F10" s="165"/>
      <c r="G10" s="165"/>
      <c r="H10" s="146"/>
      <c r="I10" s="165"/>
      <c r="J10" s="150"/>
      <c r="K10" s="166"/>
    </row>
    <row r="11" spans="1:13" ht="15.75">
      <c r="A11" s="28">
        <v>1</v>
      </c>
      <c r="B11" s="5" t="s">
        <v>66</v>
      </c>
      <c r="C11" s="6" t="s">
        <v>4</v>
      </c>
      <c r="D11" s="236" t="e">
        <f>#REF!</f>
        <v>#REF!</v>
      </c>
      <c r="E11" s="237">
        <v>0</v>
      </c>
      <c r="F11" s="238">
        <v>5</v>
      </c>
      <c r="G11" s="5"/>
      <c r="H11" s="222"/>
      <c r="I11" s="6" t="s">
        <v>144</v>
      </c>
      <c r="J11" s="233">
        <f>'Toan vien'!I8</f>
        <v>5</v>
      </c>
      <c r="K11" s="147"/>
    </row>
    <row r="12" spans="1:13" ht="15.75">
      <c r="A12" s="28">
        <v>2</v>
      </c>
      <c r="B12" s="5" t="s">
        <v>5</v>
      </c>
      <c r="C12" s="6" t="s">
        <v>6</v>
      </c>
      <c r="D12" s="239">
        <v>11500</v>
      </c>
      <c r="E12" s="237">
        <v>4600</v>
      </c>
      <c r="F12" s="238">
        <v>6900</v>
      </c>
      <c r="G12" s="107"/>
      <c r="H12" s="222"/>
      <c r="I12" s="6" t="s">
        <v>44</v>
      </c>
      <c r="J12" s="240">
        <f>'Toan vien'!I10</f>
        <v>11000</v>
      </c>
      <c r="K12" s="73"/>
      <c r="M12" s="241"/>
    </row>
    <row r="13" spans="1:13" ht="15.75">
      <c r="A13" s="28">
        <v>3</v>
      </c>
      <c r="B13" s="5" t="s">
        <v>89</v>
      </c>
      <c r="C13" s="6" t="s">
        <v>7</v>
      </c>
      <c r="D13" s="236" t="e">
        <f>#REF!</f>
        <v>#REF!</v>
      </c>
      <c r="E13" s="237">
        <v>0</v>
      </c>
      <c r="F13" s="238">
        <v>75</v>
      </c>
      <c r="G13" s="5"/>
      <c r="H13" s="222"/>
      <c r="I13" s="6" t="s">
        <v>143</v>
      </c>
      <c r="J13" s="233">
        <f>'Toan vien'!I12</f>
        <v>20</v>
      </c>
      <c r="K13" s="73"/>
    </row>
    <row r="14" spans="1:13" ht="15.75">
      <c r="A14" s="28">
        <v>4</v>
      </c>
      <c r="B14" s="5" t="s">
        <v>9</v>
      </c>
      <c r="C14" s="6" t="s">
        <v>10</v>
      </c>
      <c r="D14" s="236" t="e">
        <f>#REF!</f>
        <v>#REF!</v>
      </c>
      <c r="E14" s="237"/>
      <c r="F14" s="238">
        <v>150</v>
      </c>
      <c r="G14" s="5"/>
      <c r="H14" s="222"/>
      <c r="I14" s="6" t="s">
        <v>142</v>
      </c>
      <c r="J14" s="206">
        <f>'Toan vien'!I14</f>
        <v>100</v>
      </c>
      <c r="K14" s="73"/>
    </row>
    <row r="15" spans="1:13" ht="15.75">
      <c r="A15" s="28">
        <v>5</v>
      </c>
      <c r="B15" s="5" t="s">
        <v>11</v>
      </c>
      <c r="C15" s="6" t="s">
        <v>12</v>
      </c>
      <c r="D15" s="236" t="e">
        <f>D14*100/(365*D11)</f>
        <v>#REF!</v>
      </c>
      <c r="E15" s="242"/>
      <c r="F15" s="243"/>
      <c r="G15" s="5"/>
      <c r="H15" s="222"/>
      <c r="I15" s="6" t="s">
        <v>12</v>
      </c>
      <c r="J15" s="207">
        <f>J14/(J11*365)</f>
        <v>5.4794520547945202E-2</v>
      </c>
      <c r="K15" s="73"/>
    </row>
    <row r="16" spans="1:13" ht="19.5" customHeight="1">
      <c r="A16" s="28">
        <v>6</v>
      </c>
      <c r="B16" s="5" t="s">
        <v>87</v>
      </c>
      <c r="C16" s="6" t="s">
        <v>20</v>
      </c>
      <c r="D16" s="236">
        <v>1875</v>
      </c>
      <c r="E16" s="237">
        <v>4</v>
      </c>
      <c r="F16" s="238">
        <v>6</v>
      </c>
      <c r="G16" s="5"/>
      <c r="H16" s="222"/>
      <c r="I16" s="163" t="s">
        <v>8</v>
      </c>
      <c r="J16" s="205">
        <f>'Toan vien'!I13</f>
        <v>8</v>
      </c>
      <c r="K16" s="73"/>
    </row>
    <row r="17" spans="1:11" ht="15.75" customHeight="1">
      <c r="A17" s="28">
        <v>7</v>
      </c>
      <c r="B17" s="5" t="s">
        <v>88</v>
      </c>
      <c r="C17" s="6" t="s">
        <v>20</v>
      </c>
      <c r="D17" s="236">
        <v>1300</v>
      </c>
      <c r="E17" s="237">
        <v>3</v>
      </c>
      <c r="F17" s="238">
        <v>4</v>
      </c>
      <c r="G17" s="5"/>
      <c r="H17" s="222"/>
      <c r="I17" s="163" t="s">
        <v>8</v>
      </c>
      <c r="J17" s="151">
        <v>7</v>
      </c>
      <c r="K17" s="73"/>
    </row>
    <row r="18" spans="1:11" ht="18" customHeight="1">
      <c r="A18" s="28">
        <v>8</v>
      </c>
      <c r="B18" s="19" t="s">
        <v>18</v>
      </c>
      <c r="C18" s="7" t="s">
        <v>13</v>
      </c>
      <c r="D18" s="244" t="s">
        <v>90</v>
      </c>
      <c r="E18" s="94" t="s">
        <v>81</v>
      </c>
      <c r="F18" s="100" t="s">
        <v>79</v>
      </c>
      <c r="G18" s="16"/>
      <c r="H18" s="222"/>
      <c r="I18" s="7" t="s">
        <v>13</v>
      </c>
      <c r="J18" s="151" t="s">
        <v>90</v>
      </c>
      <c r="K18" s="73"/>
    </row>
    <row r="19" spans="1:11" s="246" customFormat="1" ht="15.75">
      <c r="A19" s="28">
        <v>9</v>
      </c>
      <c r="B19" s="19" t="s">
        <v>21</v>
      </c>
      <c r="C19" s="1" t="s">
        <v>13</v>
      </c>
      <c r="D19" s="211" t="s">
        <v>91</v>
      </c>
      <c r="E19" s="94">
        <v>3</v>
      </c>
      <c r="F19" s="100">
        <v>7</v>
      </c>
      <c r="G19" s="56"/>
      <c r="H19" s="57"/>
      <c r="I19" s="7" t="s">
        <v>13</v>
      </c>
      <c r="J19" s="151" t="s">
        <v>91</v>
      </c>
      <c r="K19" s="245"/>
    </row>
    <row r="20" spans="1:11" ht="15.75">
      <c r="A20" s="28">
        <v>10</v>
      </c>
      <c r="B20" s="19" t="s">
        <v>62</v>
      </c>
      <c r="C20" s="1" t="s">
        <v>19</v>
      </c>
      <c r="D20" s="244" t="s">
        <v>133</v>
      </c>
      <c r="E20" s="247" t="s">
        <v>132</v>
      </c>
      <c r="F20" s="248" t="s">
        <v>131</v>
      </c>
      <c r="G20" s="249"/>
      <c r="H20" s="222"/>
      <c r="I20" s="7" t="s">
        <v>13</v>
      </c>
      <c r="J20" s="151" t="s">
        <v>145</v>
      </c>
      <c r="K20" s="219"/>
    </row>
    <row r="21" spans="1:11" ht="48" customHeight="1">
      <c r="A21" s="28">
        <v>11</v>
      </c>
      <c r="B21" s="34" t="s">
        <v>77</v>
      </c>
      <c r="C21" s="163" t="s">
        <v>75</v>
      </c>
      <c r="D21" s="400" t="s">
        <v>82</v>
      </c>
      <c r="E21" s="400"/>
      <c r="F21" s="400"/>
      <c r="G21" s="72"/>
      <c r="H21" s="222"/>
      <c r="I21" s="163" t="s">
        <v>75</v>
      </c>
      <c r="J21" s="250" t="s">
        <v>141</v>
      </c>
      <c r="K21" s="102"/>
    </row>
    <row r="22" spans="1:11" ht="18" customHeight="1">
      <c r="A22" s="148" t="s">
        <v>1</v>
      </c>
      <c r="B22" s="149" t="s">
        <v>198</v>
      </c>
      <c r="C22" s="72"/>
      <c r="D22" s="72"/>
      <c r="E22" s="72"/>
      <c r="F22" s="72"/>
      <c r="G22" s="72"/>
      <c r="H22" s="72"/>
      <c r="I22" s="163"/>
      <c r="J22" s="137"/>
      <c r="K22" s="220"/>
    </row>
    <row r="23" spans="1:11" ht="15.75">
      <c r="A23" s="221" t="s">
        <v>138</v>
      </c>
      <c r="B23" s="146" t="s">
        <v>146</v>
      </c>
      <c r="C23" s="72"/>
      <c r="D23" s="72"/>
      <c r="E23" s="74"/>
      <c r="F23" s="101"/>
      <c r="G23" s="72"/>
      <c r="H23" s="222"/>
      <c r="I23" s="222"/>
      <c r="J23" s="222"/>
      <c r="K23" s="223"/>
    </row>
    <row r="24" spans="1:11" ht="15.75">
      <c r="A24" s="28">
        <v>1</v>
      </c>
      <c r="B24" s="86" t="s">
        <v>148</v>
      </c>
      <c r="C24" s="72"/>
      <c r="D24" s="72"/>
      <c r="E24" s="74"/>
      <c r="F24" s="101"/>
      <c r="G24" s="72"/>
      <c r="H24" s="222"/>
      <c r="I24" s="222"/>
      <c r="J24" s="232">
        <f>'Toan vien'!I26</f>
        <v>100</v>
      </c>
      <c r="K24" s="223"/>
    </row>
    <row r="25" spans="1:11" ht="15.75">
      <c r="A25" s="221" t="s">
        <v>139</v>
      </c>
      <c r="B25" s="146" t="s">
        <v>147</v>
      </c>
      <c r="C25" s="72"/>
      <c r="D25" s="72"/>
      <c r="E25" s="74"/>
      <c r="F25" s="101"/>
      <c r="G25" s="72"/>
      <c r="H25" s="222"/>
      <c r="I25" s="222"/>
      <c r="J25" s="105"/>
      <c r="K25" s="223"/>
    </row>
    <row r="26" spans="1:11" ht="15.75">
      <c r="A26" s="224">
        <v>1</v>
      </c>
      <c r="B26" s="168" t="s">
        <v>135</v>
      </c>
      <c r="C26" s="72" t="s">
        <v>99</v>
      </c>
      <c r="D26" s="72"/>
      <c r="E26" s="74"/>
      <c r="F26" s="101"/>
      <c r="G26" s="72"/>
      <c r="H26" s="222"/>
      <c r="I26" s="38" t="s">
        <v>44</v>
      </c>
      <c r="J26" s="124">
        <f>'Toan vien'!I28</f>
        <v>100</v>
      </c>
      <c r="K26" s="223"/>
    </row>
    <row r="27" spans="1:11" ht="15.75">
      <c r="A27" s="224">
        <v>2</v>
      </c>
      <c r="B27" s="86" t="s">
        <v>100</v>
      </c>
      <c r="C27" s="72" t="s">
        <v>99</v>
      </c>
      <c r="D27" s="72"/>
      <c r="E27" s="74"/>
      <c r="F27" s="101"/>
      <c r="G27" s="72"/>
      <c r="H27" s="222"/>
      <c r="I27" s="38" t="s">
        <v>44</v>
      </c>
      <c r="J27" s="124">
        <f>'Toan vien'!I29</f>
        <v>200</v>
      </c>
      <c r="K27" s="223"/>
    </row>
    <row r="28" spans="1:11" ht="15.75">
      <c r="A28" s="224">
        <v>3</v>
      </c>
      <c r="B28" s="86" t="s">
        <v>101</v>
      </c>
      <c r="C28" s="72" t="s">
        <v>44</v>
      </c>
      <c r="D28" s="72"/>
      <c r="E28" s="74"/>
      <c r="F28" s="101"/>
      <c r="G28" s="72"/>
      <c r="H28" s="222"/>
      <c r="I28" s="38" t="s">
        <v>44</v>
      </c>
      <c r="J28" s="124">
        <f>'Toan vien'!I30</f>
        <v>300</v>
      </c>
      <c r="K28" s="223"/>
    </row>
    <row r="29" spans="1:11" ht="15.75">
      <c r="A29" s="224">
        <v>4</v>
      </c>
      <c r="B29" s="86" t="s">
        <v>140</v>
      </c>
      <c r="C29" s="72" t="s">
        <v>44</v>
      </c>
      <c r="D29" s="72"/>
      <c r="E29" s="74"/>
      <c r="F29" s="101"/>
      <c r="G29" s="72"/>
      <c r="H29" s="222"/>
      <c r="I29" s="38" t="s">
        <v>44</v>
      </c>
      <c r="J29" s="124">
        <f>'Toan vien'!I31</f>
        <v>2000</v>
      </c>
      <c r="K29" s="223"/>
    </row>
    <row r="30" spans="1:11" ht="15.75">
      <c r="A30" s="224">
        <v>5</v>
      </c>
      <c r="B30" s="86" t="s">
        <v>166</v>
      </c>
      <c r="C30" s="92" t="s">
        <v>44</v>
      </c>
      <c r="D30" s="124"/>
      <c r="E30" s="106"/>
      <c r="F30" s="108"/>
      <c r="G30" s="39"/>
      <c r="H30" s="222"/>
      <c r="I30" s="38"/>
      <c r="J30" s="124">
        <f>'Toan vien'!I32</f>
        <v>0</v>
      </c>
      <c r="K30" s="223"/>
    </row>
    <row r="31" spans="1:11" ht="15.75">
      <c r="A31" s="225" t="s">
        <v>76</v>
      </c>
      <c r="B31" s="86" t="s">
        <v>167</v>
      </c>
      <c r="C31" s="92" t="s">
        <v>44</v>
      </c>
      <c r="D31" s="125">
        <v>300</v>
      </c>
      <c r="E31" s="93">
        <v>130</v>
      </c>
      <c r="F31" s="99">
        <v>170</v>
      </c>
      <c r="G31" s="222"/>
      <c r="H31" s="222"/>
      <c r="I31" s="38" t="s">
        <v>44</v>
      </c>
      <c r="J31" s="124">
        <f>'Toan vien'!I33</f>
        <v>400</v>
      </c>
      <c r="K31" s="223"/>
    </row>
    <row r="32" spans="1:11" ht="15.75">
      <c r="A32" s="225" t="s">
        <v>76</v>
      </c>
      <c r="B32" s="86" t="s">
        <v>168</v>
      </c>
      <c r="C32" s="92" t="s">
        <v>44</v>
      </c>
      <c r="D32" s="125">
        <v>60</v>
      </c>
      <c r="E32" s="93">
        <v>25</v>
      </c>
      <c r="F32" s="99">
        <v>35</v>
      </c>
      <c r="G32" s="222"/>
      <c r="H32" s="222"/>
      <c r="I32" s="38" t="s">
        <v>44</v>
      </c>
      <c r="J32" s="124">
        <f>'Toan vien'!I34</f>
        <v>150</v>
      </c>
      <c r="K32" s="223"/>
    </row>
    <row r="33" spans="1:11" ht="15.75">
      <c r="A33" s="225" t="s">
        <v>76</v>
      </c>
      <c r="B33" s="86" t="s">
        <v>169</v>
      </c>
      <c r="C33" s="92" t="s">
        <v>44</v>
      </c>
      <c r="D33" s="125">
        <v>70</v>
      </c>
      <c r="E33" s="93">
        <v>30</v>
      </c>
      <c r="F33" s="99">
        <v>40</v>
      </c>
      <c r="G33" s="222"/>
      <c r="H33" s="222"/>
      <c r="I33" s="38" t="s">
        <v>44</v>
      </c>
      <c r="J33" s="124">
        <f>'Toan vien'!I35</f>
        <v>150</v>
      </c>
      <c r="K33" s="223"/>
    </row>
    <row r="34" spans="1:11" ht="13.5" customHeight="1">
      <c r="A34" s="226" t="s">
        <v>76</v>
      </c>
      <c r="B34" s="75" t="s">
        <v>179</v>
      </c>
      <c r="C34" s="92" t="s">
        <v>44</v>
      </c>
      <c r="D34" s="125">
        <v>50</v>
      </c>
      <c r="E34" s="93">
        <v>20</v>
      </c>
      <c r="F34" s="99">
        <v>30</v>
      </c>
      <c r="G34" s="218"/>
      <c r="H34" s="222"/>
      <c r="I34" s="38" t="s">
        <v>44</v>
      </c>
      <c r="J34" s="124">
        <f>'Toan vien'!I36</f>
        <v>150</v>
      </c>
      <c r="K34" s="223"/>
    </row>
    <row r="35" spans="1:11" ht="15.75">
      <c r="A35" s="226" t="s">
        <v>76</v>
      </c>
      <c r="B35" s="86" t="s">
        <v>155</v>
      </c>
      <c r="C35" s="92" t="s">
        <v>44</v>
      </c>
      <c r="D35" s="125">
        <v>80</v>
      </c>
      <c r="E35" s="93">
        <v>30</v>
      </c>
      <c r="F35" s="99">
        <v>50</v>
      </c>
      <c r="G35" s="222"/>
      <c r="H35" s="222"/>
      <c r="I35" s="38" t="s">
        <v>44</v>
      </c>
      <c r="J35" s="124">
        <f>'Toan vien'!I37</f>
        <v>250</v>
      </c>
      <c r="K35" s="223"/>
    </row>
    <row r="36" spans="1:11" ht="15.75">
      <c r="A36" s="226" t="s">
        <v>76</v>
      </c>
      <c r="B36" s="87" t="s">
        <v>170</v>
      </c>
      <c r="C36" s="92" t="s">
        <v>44</v>
      </c>
      <c r="D36" s="125">
        <v>1000</v>
      </c>
      <c r="E36" s="93">
        <v>400</v>
      </c>
      <c r="F36" s="99">
        <v>600</v>
      </c>
      <c r="G36" s="218"/>
      <c r="H36" s="222"/>
      <c r="I36" s="38" t="s">
        <v>44</v>
      </c>
      <c r="J36" s="124">
        <f>'Toan vien'!I38</f>
        <v>1000</v>
      </c>
      <c r="K36" s="223"/>
    </row>
    <row r="37" spans="1:11" ht="15.75">
      <c r="A37" s="226" t="s">
        <v>76</v>
      </c>
      <c r="B37" s="86" t="s">
        <v>156</v>
      </c>
      <c r="C37" s="92" t="s">
        <v>44</v>
      </c>
      <c r="D37" s="125">
        <v>1100</v>
      </c>
      <c r="E37" s="93">
        <v>450</v>
      </c>
      <c r="F37" s="99">
        <v>650</v>
      </c>
      <c r="G37" s="222"/>
      <c r="H37" s="222"/>
      <c r="I37" s="38" t="s">
        <v>44</v>
      </c>
      <c r="J37" s="124">
        <f>'Toan vien'!I39</f>
        <v>800</v>
      </c>
      <c r="K37" s="223"/>
    </row>
    <row r="38" spans="1:11" ht="15.75">
      <c r="A38" s="226" t="s">
        <v>76</v>
      </c>
      <c r="B38" s="86" t="s">
        <v>171</v>
      </c>
      <c r="C38" s="92" t="s">
        <v>44</v>
      </c>
      <c r="D38" s="125">
        <v>900</v>
      </c>
      <c r="E38" s="93">
        <v>400</v>
      </c>
      <c r="F38" s="99">
        <v>500</v>
      </c>
      <c r="G38" s="222"/>
      <c r="H38" s="222"/>
      <c r="I38" s="38" t="s">
        <v>44</v>
      </c>
      <c r="J38" s="124">
        <f>'Toan vien'!I40</f>
        <v>1000</v>
      </c>
      <c r="K38" s="223"/>
    </row>
    <row r="39" spans="1:11" ht="33.75" customHeight="1">
      <c r="A39" s="226" t="s">
        <v>76</v>
      </c>
      <c r="B39" s="98" t="s">
        <v>172</v>
      </c>
      <c r="C39" s="92" t="s">
        <v>44</v>
      </c>
      <c r="D39" s="125">
        <v>200</v>
      </c>
      <c r="E39" s="93">
        <v>70</v>
      </c>
      <c r="F39" s="99">
        <v>130</v>
      </c>
      <c r="G39" s="222"/>
      <c r="H39" s="222"/>
      <c r="I39" s="38" t="s">
        <v>44</v>
      </c>
      <c r="J39" s="124">
        <f>'Toan vien'!I41</f>
        <v>200</v>
      </c>
      <c r="K39" s="223"/>
    </row>
    <row r="40" spans="1:11" ht="15.75">
      <c r="A40" s="226" t="s">
        <v>76</v>
      </c>
      <c r="B40" s="86" t="s">
        <v>173</v>
      </c>
      <c r="C40" s="92" t="s">
        <v>44</v>
      </c>
      <c r="D40" s="125">
        <v>100</v>
      </c>
      <c r="E40" s="93">
        <v>40</v>
      </c>
      <c r="F40" s="99">
        <v>60</v>
      </c>
      <c r="G40" s="222"/>
      <c r="H40" s="222"/>
      <c r="I40" s="38" t="s">
        <v>44</v>
      </c>
      <c r="J40" s="124">
        <f>'Toan vien'!I42</f>
        <v>150</v>
      </c>
      <c r="K40" s="223"/>
    </row>
    <row r="41" spans="1:11" ht="15.75">
      <c r="A41" s="226" t="s">
        <v>76</v>
      </c>
      <c r="B41" s="75" t="s">
        <v>181</v>
      </c>
      <c r="C41" s="92" t="s">
        <v>44</v>
      </c>
      <c r="D41" s="125">
        <v>1100</v>
      </c>
      <c r="E41" s="93">
        <v>450</v>
      </c>
      <c r="F41" s="99">
        <v>650</v>
      </c>
      <c r="G41" s="222"/>
      <c r="H41" s="222"/>
      <c r="I41" s="38" t="s">
        <v>44</v>
      </c>
      <c r="J41" s="124">
        <f>'Toan vien'!I43</f>
        <v>1000</v>
      </c>
      <c r="K41" s="223"/>
    </row>
    <row r="42" spans="1:11" ht="15.75">
      <c r="A42" s="226" t="s">
        <v>76</v>
      </c>
      <c r="B42" s="86" t="s">
        <v>157</v>
      </c>
      <c r="C42" s="92" t="s">
        <v>44</v>
      </c>
      <c r="D42" s="125">
        <v>1000</v>
      </c>
      <c r="E42" s="93">
        <v>400</v>
      </c>
      <c r="F42" s="99">
        <v>600</v>
      </c>
      <c r="G42" s="222"/>
      <c r="H42" s="222"/>
      <c r="I42" s="38" t="s">
        <v>44</v>
      </c>
      <c r="J42" s="124">
        <f>'Toan vien'!I44</f>
        <v>700</v>
      </c>
      <c r="K42" s="223"/>
    </row>
    <row r="43" spans="1:11" ht="15.75">
      <c r="A43" s="226" t="s">
        <v>76</v>
      </c>
      <c r="B43" s="86" t="s">
        <v>158</v>
      </c>
      <c r="C43" s="92" t="s">
        <v>44</v>
      </c>
      <c r="D43" s="125">
        <v>1100</v>
      </c>
      <c r="E43" s="93">
        <v>450</v>
      </c>
      <c r="F43" s="99">
        <v>650</v>
      </c>
      <c r="G43" s="222"/>
      <c r="H43" s="222"/>
      <c r="I43" s="38" t="s">
        <v>44</v>
      </c>
      <c r="J43" s="124">
        <f>'Toan vien'!I45</f>
        <v>1000</v>
      </c>
      <c r="K43" s="223"/>
    </row>
    <row r="44" spans="1:11" ht="15.75">
      <c r="A44" s="226" t="s">
        <v>76</v>
      </c>
      <c r="B44" s="86" t="s">
        <v>174</v>
      </c>
      <c r="C44" s="92" t="s">
        <v>44</v>
      </c>
      <c r="D44" s="125">
        <v>1100</v>
      </c>
      <c r="E44" s="93">
        <v>450</v>
      </c>
      <c r="F44" s="99">
        <v>650</v>
      </c>
      <c r="G44" s="222"/>
      <c r="H44" s="222"/>
      <c r="I44" s="38" t="s">
        <v>44</v>
      </c>
      <c r="J44" s="124">
        <f>'Toan vien'!I46</f>
        <v>1000</v>
      </c>
      <c r="K44" s="223"/>
    </row>
    <row r="45" spans="1:11" ht="15.75" customHeight="1">
      <c r="A45" s="226" t="s">
        <v>76</v>
      </c>
      <c r="B45" s="126" t="s">
        <v>175</v>
      </c>
      <c r="C45" s="92" t="s">
        <v>44</v>
      </c>
      <c r="D45" s="125">
        <v>300</v>
      </c>
      <c r="E45" s="93">
        <v>130</v>
      </c>
      <c r="F45" s="99">
        <v>170</v>
      </c>
      <c r="G45" s="218"/>
      <c r="H45" s="222"/>
      <c r="I45" s="38" t="s">
        <v>44</v>
      </c>
      <c r="J45" s="124">
        <f>'Toan vien'!I47</f>
        <v>500</v>
      </c>
      <c r="K45" s="223"/>
    </row>
    <row r="46" spans="1:11" ht="31.5">
      <c r="A46" s="226" t="s">
        <v>76</v>
      </c>
      <c r="B46" s="98" t="s">
        <v>176</v>
      </c>
      <c r="C46" s="92" t="s">
        <v>44</v>
      </c>
      <c r="D46" s="125">
        <v>2500</v>
      </c>
      <c r="E46" s="93">
        <v>1200</v>
      </c>
      <c r="F46" s="99">
        <v>1300</v>
      </c>
      <c r="G46" s="222"/>
      <c r="H46" s="222"/>
      <c r="I46" s="38" t="s">
        <v>44</v>
      </c>
      <c r="J46" s="124">
        <f>'Toan vien'!I48</f>
        <v>2500</v>
      </c>
      <c r="K46" s="223"/>
    </row>
    <row r="47" spans="1:11" ht="15.75">
      <c r="A47" s="226" t="s">
        <v>76</v>
      </c>
      <c r="B47" s="86" t="s">
        <v>177</v>
      </c>
      <c r="C47" s="92" t="s">
        <v>44</v>
      </c>
      <c r="D47" s="125">
        <v>70</v>
      </c>
      <c r="E47" s="93">
        <v>30</v>
      </c>
      <c r="F47" s="99">
        <v>40</v>
      </c>
      <c r="G47" s="222"/>
      <c r="H47" s="222"/>
      <c r="I47" s="38" t="s">
        <v>44</v>
      </c>
      <c r="J47" s="124">
        <f>'Toan vien'!I49</f>
        <v>50</v>
      </c>
      <c r="K47" s="223"/>
    </row>
    <row r="48" spans="1:11" ht="15.75">
      <c r="A48" s="226" t="s">
        <v>76</v>
      </c>
      <c r="B48" s="87" t="s">
        <v>159</v>
      </c>
      <c r="C48" s="92" t="s">
        <v>44</v>
      </c>
      <c r="D48" s="125">
        <v>10</v>
      </c>
      <c r="E48" s="93">
        <v>4</v>
      </c>
      <c r="F48" s="99">
        <v>6</v>
      </c>
      <c r="G48" s="218"/>
      <c r="H48" s="222"/>
      <c r="I48" s="38" t="s">
        <v>44</v>
      </c>
      <c r="J48" s="124">
        <f>'Toan vien'!I50</f>
        <v>30</v>
      </c>
      <c r="K48" s="223"/>
    </row>
    <row r="49" spans="1:11" ht="15.75">
      <c r="A49" s="226" t="s">
        <v>76</v>
      </c>
      <c r="B49" s="87" t="s">
        <v>160</v>
      </c>
      <c r="C49" s="92" t="s">
        <v>44</v>
      </c>
      <c r="D49" s="125">
        <v>15</v>
      </c>
      <c r="E49" s="93">
        <v>6</v>
      </c>
      <c r="F49" s="99">
        <v>9</v>
      </c>
      <c r="G49" s="218"/>
      <c r="H49" s="222"/>
      <c r="I49" s="38" t="s">
        <v>44</v>
      </c>
      <c r="J49" s="124">
        <f>'Toan vien'!I51</f>
        <v>30</v>
      </c>
      <c r="K49" s="223"/>
    </row>
    <row r="50" spans="1:11" ht="15.75">
      <c r="A50" s="226" t="s">
        <v>76</v>
      </c>
      <c r="B50" s="86" t="s">
        <v>161</v>
      </c>
      <c r="C50" s="92" t="s">
        <v>44</v>
      </c>
      <c r="D50" s="125">
        <v>10</v>
      </c>
      <c r="E50" s="93">
        <v>4</v>
      </c>
      <c r="F50" s="99">
        <v>6</v>
      </c>
      <c r="G50" s="222"/>
      <c r="H50" s="222"/>
      <c r="I50" s="38" t="s">
        <v>44</v>
      </c>
      <c r="J50" s="124">
        <f>'Toan vien'!I52</f>
        <v>30</v>
      </c>
      <c r="K50" s="223"/>
    </row>
    <row r="51" spans="1:11" ht="15.75">
      <c r="A51" s="226" t="s">
        <v>76</v>
      </c>
      <c r="B51" s="86" t="s">
        <v>178</v>
      </c>
      <c r="C51" s="92" t="s">
        <v>44</v>
      </c>
      <c r="D51" s="125">
        <v>10</v>
      </c>
      <c r="E51" s="93">
        <v>4</v>
      </c>
      <c r="F51" s="99">
        <v>6</v>
      </c>
      <c r="G51" s="222"/>
      <c r="H51" s="222"/>
      <c r="I51" s="38" t="s">
        <v>44</v>
      </c>
      <c r="J51" s="124">
        <f>'Toan vien'!I53</f>
        <v>30</v>
      </c>
      <c r="K51" s="223"/>
    </row>
    <row r="52" spans="1:11" ht="15.75">
      <c r="A52" s="226" t="s">
        <v>76</v>
      </c>
      <c r="B52" s="87" t="s">
        <v>162</v>
      </c>
      <c r="C52" s="92" t="s">
        <v>44</v>
      </c>
      <c r="D52" s="125">
        <v>10</v>
      </c>
      <c r="E52" s="93">
        <v>4</v>
      </c>
      <c r="F52" s="99">
        <v>6</v>
      </c>
      <c r="G52" s="218"/>
      <c r="H52" s="222"/>
      <c r="I52" s="38" t="s">
        <v>44</v>
      </c>
      <c r="J52" s="124">
        <f>'Toan vien'!I54</f>
        <v>0</v>
      </c>
      <c r="K52" s="223"/>
    </row>
    <row r="53" spans="1:11" ht="15.75">
      <c r="A53" s="226" t="s">
        <v>76</v>
      </c>
      <c r="B53" s="87" t="s">
        <v>163</v>
      </c>
      <c r="C53" s="92" t="s">
        <v>44</v>
      </c>
      <c r="D53" s="125">
        <v>10</v>
      </c>
      <c r="E53" s="93">
        <v>4</v>
      </c>
      <c r="F53" s="99">
        <v>6</v>
      </c>
      <c r="G53" s="227"/>
      <c r="H53" s="222"/>
      <c r="I53" s="38" t="s">
        <v>44</v>
      </c>
      <c r="J53" s="124">
        <f>'Toan vien'!I55</f>
        <v>10</v>
      </c>
      <c r="K53" s="223"/>
    </row>
    <row r="54" spans="1:11" ht="15.75">
      <c r="A54" s="226" t="s">
        <v>76</v>
      </c>
      <c r="B54" s="86" t="s">
        <v>164</v>
      </c>
      <c r="C54" s="92" t="s">
        <v>44</v>
      </c>
      <c r="D54" s="125">
        <v>70</v>
      </c>
      <c r="E54" s="93">
        <v>30</v>
      </c>
      <c r="F54" s="99">
        <v>40</v>
      </c>
      <c r="G54" s="222"/>
      <c r="H54" s="222"/>
      <c r="I54" s="38" t="s">
        <v>44</v>
      </c>
      <c r="J54" s="124">
        <f>'Toan vien'!I56</f>
        <v>100</v>
      </c>
      <c r="K54" s="223"/>
    </row>
    <row r="55" spans="1:11" ht="15.75">
      <c r="A55" s="263" t="s">
        <v>76</v>
      </c>
      <c r="B55" s="264" t="s">
        <v>165</v>
      </c>
      <c r="C55" s="265" t="s">
        <v>44</v>
      </c>
      <c r="D55" s="266">
        <v>200</v>
      </c>
      <c r="E55" s="267">
        <v>70</v>
      </c>
      <c r="F55" s="268">
        <v>130</v>
      </c>
      <c r="G55" s="269"/>
      <c r="H55" s="270"/>
      <c r="I55" s="271" t="s">
        <v>44</v>
      </c>
      <c r="J55" s="272">
        <f>'Toan vien'!I57</f>
        <v>120</v>
      </c>
      <c r="K55" s="273"/>
    </row>
    <row r="56" spans="1:11" ht="15.75">
      <c r="A56" s="146" t="s">
        <v>184</v>
      </c>
      <c r="B56" s="146" t="str">
        <f>'Toan vien'!B97</f>
        <v>DỊCH VU KỸ THUẬT MỚI</v>
      </c>
      <c r="C56" s="72"/>
      <c r="D56" s="72"/>
      <c r="E56" s="72"/>
      <c r="F56" s="72"/>
      <c r="G56" s="72"/>
      <c r="H56" s="72"/>
      <c r="I56" s="72"/>
      <c r="J56" s="72"/>
      <c r="K56" s="72"/>
    </row>
    <row r="57" spans="1:11" ht="15.75">
      <c r="A57" s="92">
        <v>1</v>
      </c>
      <c r="B57" s="72" t="str">
        <f>'Toan vien'!B98</f>
        <v>ABI</v>
      </c>
      <c r="C57" s="72"/>
      <c r="D57" s="72"/>
      <c r="E57" s="72"/>
      <c r="F57" s="72"/>
      <c r="G57" s="72"/>
      <c r="H57" s="72"/>
      <c r="I57" s="92" t="str">
        <f>'Toan vien'!C98</f>
        <v>Lượt</v>
      </c>
      <c r="J57" s="274">
        <f>'Toan vien'!F98</f>
        <v>200</v>
      </c>
      <c r="K57" s="72"/>
    </row>
    <row r="58" spans="1:11" ht="15.75">
      <c r="A58" s="92">
        <v>2</v>
      </c>
      <c r="B58" s="72" t="str">
        <f>'Toan vien'!B99</f>
        <v>Holter huyết áp</v>
      </c>
      <c r="C58" s="72"/>
      <c r="D58" s="72"/>
      <c r="E58" s="72"/>
      <c r="F58" s="72"/>
      <c r="G58" s="72"/>
      <c r="H58" s="72"/>
      <c r="I58" s="92" t="str">
        <f>'Toan vien'!C99</f>
        <v>Lượt</v>
      </c>
      <c r="J58" s="274">
        <f>'Toan vien'!F99</f>
        <v>100</v>
      </c>
      <c r="K58" s="72"/>
    </row>
  </sheetData>
  <mergeCells count="13">
    <mergeCell ref="J8:J9"/>
    <mergeCell ref="A2:K2"/>
    <mergeCell ref="A3:K3"/>
    <mergeCell ref="D21:F21"/>
    <mergeCell ref="A4:G4"/>
    <mergeCell ref="A8:A9"/>
    <mergeCell ref="B8:B9"/>
    <mergeCell ref="C8:C9"/>
    <mergeCell ref="G8:G9"/>
    <mergeCell ref="D8:F8"/>
    <mergeCell ref="I8:I9"/>
    <mergeCell ref="K8:K9"/>
    <mergeCell ref="A5:K5"/>
  </mergeCells>
  <pageMargins left="0.3" right="0.19" top="0.49" bottom="0.39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5"/>
  <sheetViews>
    <sheetView workbookViewId="0">
      <selection activeCell="J62" sqref="J62:J91"/>
    </sheetView>
  </sheetViews>
  <sheetFormatPr defaultRowHeight="15.75"/>
  <cols>
    <col min="1" max="1" width="5.5703125" style="71" customWidth="1"/>
    <col min="2" max="2" width="42.42578125" style="71" customWidth="1"/>
    <col min="3" max="3" width="10.85546875" style="71" hidden="1" customWidth="1"/>
    <col min="4" max="4" width="13" style="71" hidden="1" customWidth="1"/>
    <col min="5" max="6" width="11" style="71" hidden="1" customWidth="1"/>
    <col min="7" max="7" width="14.5703125" style="71" hidden="1" customWidth="1"/>
    <col min="8" max="8" width="0" style="71" hidden="1" customWidth="1"/>
    <col min="9" max="9" width="13.42578125" style="71" customWidth="1"/>
    <col min="10" max="10" width="16.5703125" style="217" customWidth="1"/>
    <col min="11" max="12" width="16.5703125" style="217" hidden="1" customWidth="1"/>
    <col min="13" max="13" width="13.42578125" style="71" customWidth="1"/>
    <col min="14" max="16384" width="9.140625" style="71"/>
  </cols>
  <sheetData>
    <row r="1" spans="1:13">
      <c r="A1" s="70"/>
      <c r="B1" s="70"/>
    </row>
    <row r="2" spans="1:13" ht="19.5">
      <c r="A2" s="411" t="s">
        <v>201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</row>
    <row r="3" spans="1:13" ht="36.75" customHeight="1">
      <c r="A3" s="399" t="s">
        <v>268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</row>
    <row r="4" spans="1:13" ht="9.75" customHeight="1">
      <c r="A4" s="413"/>
      <c r="B4" s="413"/>
      <c r="C4" s="413"/>
      <c r="D4" s="413"/>
      <c r="E4" s="413"/>
      <c r="F4" s="413"/>
      <c r="G4" s="413"/>
    </row>
    <row r="5" spans="1:13" ht="19.5" customHeight="1">
      <c r="A5" s="408" t="s">
        <v>126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</row>
    <row r="6" spans="1:13">
      <c r="A6" s="13"/>
      <c r="B6" s="13"/>
      <c r="C6" s="13"/>
      <c r="D6" s="13"/>
      <c r="E6" s="13"/>
      <c r="F6" s="13"/>
      <c r="G6" s="13"/>
    </row>
    <row r="7" spans="1:13" ht="16.5" thickBot="1">
      <c r="A7" s="80"/>
      <c r="B7" s="13"/>
      <c r="C7" s="170"/>
      <c r="D7" s="170"/>
      <c r="E7" s="170"/>
      <c r="F7" s="170"/>
      <c r="G7" s="170"/>
    </row>
    <row r="8" spans="1:13" ht="23.25" customHeight="1" thickTop="1">
      <c r="A8" s="402" t="s">
        <v>14</v>
      </c>
      <c r="B8" s="404" t="s">
        <v>15</v>
      </c>
      <c r="C8" s="404" t="s">
        <v>16</v>
      </c>
      <c r="D8" s="404" t="s">
        <v>83</v>
      </c>
      <c r="E8" s="404"/>
      <c r="F8" s="404"/>
      <c r="G8" s="404" t="s">
        <v>17</v>
      </c>
      <c r="H8" s="152"/>
      <c r="I8" s="404" t="s">
        <v>16</v>
      </c>
      <c r="J8" s="414" t="s">
        <v>232</v>
      </c>
      <c r="K8" s="415"/>
      <c r="L8" s="416"/>
      <c r="M8" s="406" t="s">
        <v>17</v>
      </c>
    </row>
    <row r="9" spans="1:13" ht="27.75" customHeight="1">
      <c r="A9" s="403"/>
      <c r="B9" s="405"/>
      <c r="C9" s="405"/>
      <c r="D9" s="165" t="s">
        <v>84</v>
      </c>
      <c r="E9" s="165" t="s">
        <v>85</v>
      </c>
      <c r="F9" s="165" t="s">
        <v>86</v>
      </c>
      <c r="G9" s="405"/>
      <c r="H9" s="146"/>
      <c r="I9" s="405"/>
      <c r="J9" s="417"/>
      <c r="K9" s="418"/>
      <c r="L9" s="419"/>
      <c r="M9" s="407"/>
    </row>
    <row r="10" spans="1:13" ht="27.75" customHeight="1">
      <c r="A10" s="164" t="s">
        <v>0</v>
      </c>
      <c r="B10" s="165" t="s">
        <v>2</v>
      </c>
      <c r="C10" s="165"/>
      <c r="D10" s="165"/>
      <c r="E10" s="165"/>
      <c r="F10" s="165"/>
      <c r="G10" s="165"/>
      <c r="H10" s="146"/>
      <c r="I10" s="165"/>
      <c r="J10" s="165" t="s">
        <v>265</v>
      </c>
      <c r="K10" s="371" t="s">
        <v>259</v>
      </c>
      <c r="L10" s="371" t="s">
        <v>260</v>
      </c>
      <c r="M10" s="166"/>
    </row>
    <row r="11" spans="1:13">
      <c r="A11" s="4">
        <v>1</v>
      </c>
      <c r="B11" s="5" t="s">
        <v>233</v>
      </c>
      <c r="C11" s="6" t="s">
        <v>4</v>
      </c>
      <c r="D11" s="81">
        <v>120</v>
      </c>
      <c r="E11" s="82">
        <v>50</v>
      </c>
      <c r="F11" s="82">
        <v>70</v>
      </c>
      <c r="G11" s="5"/>
      <c r="H11" s="72"/>
      <c r="I11" s="6" t="s">
        <v>144</v>
      </c>
      <c r="J11" s="208">
        <f>'Toan vien'!J8</f>
        <v>170</v>
      </c>
      <c r="K11" s="372">
        <v>70</v>
      </c>
      <c r="L11" s="372">
        <v>100</v>
      </c>
      <c r="M11" s="73"/>
    </row>
    <row r="12" spans="1:13" ht="31.5">
      <c r="A12" s="4">
        <v>2</v>
      </c>
      <c r="B12" s="5" t="s">
        <v>234</v>
      </c>
      <c r="C12" s="6"/>
      <c r="D12" s="81"/>
      <c r="E12" s="82"/>
      <c r="F12" s="82"/>
      <c r="G12" s="5"/>
      <c r="H12" s="72"/>
      <c r="I12" s="6" t="s">
        <v>144</v>
      </c>
      <c r="J12" s="261" t="str">
        <f>'Toan vien'!J9</f>
        <v>115 (30 giường NTBN)</v>
      </c>
      <c r="K12" s="373">
        <v>70</v>
      </c>
      <c r="L12" s="373">
        <v>100</v>
      </c>
      <c r="M12" s="73"/>
    </row>
    <row r="13" spans="1:13">
      <c r="A13" s="4">
        <v>3</v>
      </c>
      <c r="B13" s="5" t="s">
        <v>89</v>
      </c>
      <c r="C13" s="6" t="s">
        <v>7</v>
      </c>
      <c r="D13" s="81">
        <v>1800</v>
      </c>
      <c r="E13" s="82">
        <v>750</v>
      </c>
      <c r="F13" s="82">
        <v>1050</v>
      </c>
      <c r="G13" s="5"/>
      <c r="H13" s="72"/>
      <c r="I13" s="6" t="s">
        <v>143</v>
      </c>
      <c r="J13" s="208">
        <f>'Toan vien'!J12</f>
        <v>2570</v>
      </c>
      <c r="K13" s="372">
        <f>J13*40%</f>
        <v>1028</v>
      </c>
      <c r="L13" s="372">
        <f>J13*60%</f>
        <v>1542</v>
      </c>
      <c r="M13" s="73"/>
    </row>
    <row r="14" spans="1:13">
      <c r="A14" s="4">
        <v>4</v>
      </c>
      <c r="B14" s="5" t="s">
        <v>9</v>
      </c>
      <c r="C14" s="6" t="s">
        <v>10</v>
      </c>
      <c r="D14" s="81">
        <f>E14+F14</f>
        <v>30600</v>
      </c>
      <c r="E14" s="82">
        <v>12750</v>
      </c>
      <c r="F14" s="82">
        <v>17850</v>
      </c>
      <c r="G14" s="5"/>
      <c r="H14" s="72"/>
      <c r="I14" s="6" t="s">
        <v>142</v>
      </c>
      <c r="J14" s="90">
        <f>'Toan vien'!J14</f>
        <v>41400</v>
      </c>
      <c r="K14" s="372">
        <f>J14*40%</f>
        <v>16560</v>
      </c>
      <c r="L14" s="372">
        <f t="shared" ref="L14:L16" si="0">J14*60%</f>
        <v>24840</v>
      </c>
      <c r="M14" s="73"/>
    </row>
    <row r="15" spans="1:13">
      <c r="A15" s="4">
        <v>5</v>
      </c>
      <c r="B15" s="5" t="s">
        <v>11</v>
      </c>
      <c r="C15" s="6" t="s">
        <v>12</v>
      </c>
      <c r="D15" s="81">
        <f>D14*100/(365*D11)</f>
        <v>69.863013698630141</v>
      </c>
      <c r="E15" s="83">
        <v>70</v>
      </c>
      <c r="F15" s="83">
        <v>70</v>
      </c>
      <c r="G15" s="5"/>
      <c r="H15" s="72"/>
      <c r="I15" s="6" t="s">
        <v>12</v>
      </c>
      <c r="J15" s="91">
        <f>J14/(365*173)*100%</f>
        <v>0.65563385857945999</v>
      </c>
      <c r="K15" s="375">
        <f>K14/(365*K11)</f>
        <v>0.6481409001956947</v>
      </c>
      <c r="L15" s="375">
        <f>L14/(365*L11)</f>
        <v>0.68054794520547945</v>
      </c>
      <c r="M15" s="73"/>
    </row>
    <row r="16" spans="1:13">
      <c r="A16" s="4">
        <v>7</v>
      </c>
      <c r="B16" s="5" t="s">
        <v>92</v>
      </c>
      <c r="C16" s="6" t="s">
        <v>93</v>
      </c>
      <c r="D16" s="81">
        <v>1300</v>
      </c>
      <c r="E16" s="82">
        <v>550</v>
      </c>
      <c r="F16" s="82">
        <v>750</v>
      </c>
      <c r="G16" s="5"/>
      <c r="H16" s="72"/>
      <c r="I16" s="6" t="s">
        <v>143</v>
      </c>
      <c r="J16" s="208">
        <f>'Toan vien'!J11</f>
        <v>1200</v>
      </c>
      <c r="K16" s="372">
        <f t="shared" ref="K16" si="1">J16*40%</f>
        <v>480</v>
      </c>
      <c r="L16" s="372">
        <f t="shared" si="0"/>
        <v>720</v>
      </c>
      <c r="M16" s="73"/>
    </row>
    <row r="17" spans="1:14" ht="18" customHeight="1">
      <c r="A17" s="4">
        <v>8</v>
      </c>
      <c r="B17" s="19" t="s">
        <v>18</v>
      </c>
      <c r="C17" s="7" t="s">
        <v>13</v>
      </c>
      <c r="D17" s="84" t="s">
        <v>94</v>
      </c>
      <c r="E17" s="163" t="s">
        <v>80</v>
      </c>
      <c r="F17" s="163" t="s">
        <v>78</v>
      </c>
      <c r="G17" s="16"/>
      <c r="H17" s="72"/>
      <c r="I17" s="7" t="s">
        <v>13</v>
      </c>
      <c r="J17" s="89" t="s">
        <v>94</v>
      </c>
      <c r="K17" s="374" t="s">
        <v>261</v>
      </c>
      <c r="L17" s="374" t="s">
        <v>262</v>
      </c>
      <c r="M17" s="73"/>
    </row>
    <row r="18" spans="1:14">
      <c r="A18" s="4">
        <v>9</v>
      </c>
      <c r="B18" s="16" t="s">
        <v>21</v>
      </c>
      <c r="C18" s="7" t="s">
        <v>13</v>
      </c>
      <c r="D18" s="84" t="s">
        <v>91</v>
      </c>
      <c r="E18" s="163">
        <v>3</v>
      </c>
      <c r="F18" s="163">
        <v>7</v>
      </c>
      <c r="G18" s="85"/>
      <c r="H18" s="72"/>
      <c r="I18" s="7" t="s">
        <v>13</v>
      </c>
      <c r="J18" s="89" t="s">
        <v>134</v>
      </c>
      <c r="K18" s="374">
        <v>2</v>
      </c>
      <c r="L18" s="374">
        <v>8</v>
      </c>
      <c r="M18" s="73"/>
    </row>
    <row r="19" spans="1:14">
      <c r="A19" s="4">
        <v>10</v>
      </c>
      <c r="B19" s="19" t="s">
        <v>62</v>
      </c>
      <c r="C19" s="1" t="s">
        <v>19</v>
      </c>
      <c r="D19" s="84"/>
      <c r="E19" s="85"/>
      <c r="F19" s="85"/>
      <c r="G19" s="85"/>
      <c r="H19" s="72"/>
      <c r="I19" s="7" t="s">
        <v>13</v>
      </c>
      <c r="J19" s="89" t="s">
        <v>136</v>
      </c>
      <c r="K19" s="374" t="s">
        <v>263</v>
      </c>
      <c r="L19" s="374" t="s">
        <v>264</v>
      </c>
      <c r="M19" s="73"/>
    </row>
    <row r="20" spans="1:14" ht="47.25" customHeight="1">
      <c r="A20" s="95">
        <v>11</v>
      </c>
      <c r="B20" s="34" t="s">
        <v>77</v>
      </c>
      <c r="C20" s="72"/>
      <c r="D20" s="72"/>
      <c r="E20" s="72"/>
      <c r="F20" s="72"/>
      <c r="G20" s="72"/>
      <c r="H20" s="72"/>
      <c r="I20" s="163" t="s">
        <v>75</v>
      </c>
      <c r="J20" s="377" t="s">
        <v>82</v>
      </c>
      <c r="K20" s="377" t="s">
        <v>82</v>
      </c>
      <c r="L20" s="377" t="s">
        <v>82</v>
      </c>
      <c r="M20" s="219"/>
    </row>
    <row r="21" spans="1:14" ht="15.75" customHeight="1">
      <c r="A21" s="153" t="s">
        <v>1</v>
      </c>
      <c r="B21" s="149" t="s">
        <v>198</v>
      </c>
      <c r="C21" s="72"/>
      <c r="D21" s="72"/>
      <c r="E21" s="72"/>
      <c r="F21" s="72"/>
      <c r="G21" s="72"/>
      <c r="H21" s="72"/>
      <c r="I21" s="163"/>
      <c r="J21" s="89"/>
      <c r="K21" s="374"/>
      <c r="L21" s="374"/>
      <c r="M21" s="220"/>
    </row>
    <row r="22" spans="1:14">
      <c r="A22" s="153" t="s">
        <v>138</v>
      </c>
      <c r="B22" s="146" t="str">
        <f>'Toan vien'!B58</f>
        <v>Đơn nguyên Phục hồi chức năng</v>
      </c>
      <c r="C22" s="72"/>
      <c r="D22" s="72"/>
      <c r="E22" s="72"/>
      <c r="F22" s="72"/>
      <c r="G22" s="72"/>
      <c r="H22" s="72"/>
      <c r="I22" s="72"/>
      <c r="J22" s="89"/>
      <c r="K22" s="374"/>
      <c r="L22" s="374"/>
      <c r="M22" s="73"/>
      <c r="N22" s="155"/>
    </row>
    <row r="23" spans="1:14">
      <c r="A23" s="96">
        <v>1</v>
      </c>
      <c r="B23" s="86" t="str">
        <f>'Toan vien'!B59</f>
        <v xml:space="preserve">Điều trị bằng các dòng điện xung </v>
      </c>
      <c r="C23" s="72"/>
      <c r="D23" s="72"/>
      <c r="E23" s="72"/>
      <c r="F23" s="72"/>
      <c r="G23" s="72"/>
      <c r="H23" s="72"/>
      <c r="I23" s="72"/>
      <c r="J23" s="90">
        <f>'Toan vien'!J59</f>
        <v>4000</v>
      </c>
      <c r="K23" s="378">
        <f>J23*40%</f>
        <v>1600</v>
      </c>
      <c r="L23" s="378">
        <f>J23*60%</f>
        <v>2400</v>
      </c>
      <c r="M23" s="376"/>
      <c r="N23" s="114"/>
    </row>
    <row r="24" spans="1:14">
      <c r="A24" s="96">
        <v>2</v>
      </c>
      <c r="B24" s="86" t="str">
        <f>'Toan vien'!B60</f>
        <v xml:space="preserve">Điều trị bằng điện trường cao áp </v>
      </c>
      <c r="C24" s="72"/>
      <c r="D24" s="72"/>
      <c r="E24" s="72"/>
      <c r="F24" s="72"/>
      <c r="G24" s="72"/>
      <c r="H24" s="72"/>
      <c r="I24" s="72"/>
      <c r="J24" s="90">
        <f>'Toan vien'!J60</f>
        <v>200</v>
      </c>
      <c r="K24" s="378"/>
      <c r="L24" s="378">
        <f>J24</f>
        <v>200</v>
      </c>
      <c r="M24" s="73"/>
      <c r="N24" s="114"/>
    </row>
    <row r="25" spans="1:14">
      <c r="A25" s="96">
        <v>3</v>
      </c>
      <c r="B25" s="86" t="str">
        <f>'Toan vien'!B61</f>
        <v>Điều trị bằng máy kéo giãn cột sống</v>
      </c>
      <c r="C25" s="409"/>
      <c r="D25" s="409"/>
      <c r="E25" s="409"/>
      <c r="F25" s="409"/>
      <c r="G25" s="409"/>
      <c r="H25" s="409"/>
      <c r="I25" s="168"/>
      <c r="J25" s="90">
        <f>'Toan vien'!J61</f>
        <v>5000</v>
      </c>
      <c r="K25" s="378">
        <f t="shared" ref="K25:K87" si="2">J25*40%</f>
        <v>2000</v>
      </c>
      <c r="L25" s="378">
        <f t="shared" ref="L25:L87" si="3">J25*60%</f>
        <v>3000</v>
      </c>
      <c r="M25" s="76"/>
      <c r="N25" s="156"/>
    </row>
    <row r="26" spans="1:14">
      <c r="A26" s="96">
        <v>4</v>
      </c>
      <c r="B26" s="86" t="str">
        <f>'Toan vien'!B62</f>
        <v xml:space="preserve">Điều trị bằng Parafin </v>
      </c>
      <c r="C26" s="75"/>
      <c r="D26" s="75"/>
      <c r="E26" s="75"/>
      <c r="F26" s="75"/>
      <c r="G26" s="75"/>
      <c r="H26" s="75"/>
      <c r="I26" s="75"/>
      <c r="J26" s="90">
        <f>'Toan vien'!J62</f>
        <v>2000</v>
      </c>
      <c r="K26" s="378">
        <f t="shared" si="2"/>
        <v>800</v>
      </c>
      <c r="L26" s="378">
        <f t="shared" si="3"/>
        <v>1200</v>
      </c>
      <c r="M26" s="77"/>
      <c r="N26" s="113"/>
    </row>
    <row r="27" spans="1:14">
      <c r="A27" s="96">
        <v>5</v>
      </c>
      <c r="B27" s="86" t="str">
        <f>'Toan vien'!B63</f>
        <v xml:space="preserve">Điều trị bằng siêu âm </v>
      </c>
      <c r="C27" s="72"/>
      <c r="D27" s="72"/>
      <c r="E27" s="72"/>
      <c r="F27" s="72"/>
      <c r="G27" s="72"/>
      <c r="H27" s="72"/>
      <c r="I27" s="72"/>
      <c r="J27" s="90">
        <f>'Toan vien'!J63</f>
        <v>500</v>
      </c>
      <c r="K27" s="378">
        <f t="shared" si="2"/>
        <v>200</v>
      </c>
      <c r="L27" s="378">
        <f t="shared" si="3"/>
        <v>300</v>
      </c>
      <c r="M27" s="73"/>
      <c r="N27" s="114"/>
    </row>
    <row r="28" spans="1:14">
      <c r="A28" s="96">
        <v>6</v>
      </c>
      <c r="B28" s="86" t="str">
        <f>'Toan vien'!B64</f>
        <v xml:space="preserve">Điều trị bằng sóng ngắn </v>
      </c>
      <c r="C28" s="72"/>
      <c r="D28" s="72"/>
      <c r="E28" s="72"/>
      <c r="F28" s="72"/>
      <c r="G28" s="72"/>
      <c r="H28" s="72"/>
      <c r="I28" s="72"/>
      <c r="J28" s="90">
        <f>'Toan vien'!J64</f>
        <v>2000</v>
      </c>
      <c r="K28" s="378">
        <f t="shared" si="2"/>
        <v>800</v>
      </c>
      <c r="L28" s="378">
        <f t="shared" si="3"/>
        <v>1200</v>
      </c>
      <c r="M28" s="73"/>
      <c r="N28" s="114"/>
    </row>
    <row r="29" spans="1:14">
      <c r="A29" s="96">
        <v>7</v>
      </c>
      <c r="B29" s="86" t="str">
        <f>'Toan vien'!B65</f>
        <v xml:space="preserve">Điều trị bằng sóng xung kích </v>
      </c>
      <c r="C29" s="72"/>
      <c r="D29" s="72"/>
      <c r="E29" s="72"/>
      <c r="F29" s="72"/>
      <c r="G29" s="72"/>
      <c r="H29" s="72"/>
      <c r="I29" s="72"/>
      <c r="J29" s="90">
        <f>'Toan vien'!J65</f>
        <v>200</v>
      </c>
      <c r="K29" s="378"/>
      <c r="L29" s="378">
        <f>J29</f>
        <v>200</v>
      </c>
      <c r="M29" s="73"/>
      <c r="N29" s="114"/>
    </row>
    <row r="30" spans="1:14">
      <c r="A30" s="96">
        <v>8</v>
      </c>
      <c r="B30" s="86" t="str">
        <f>'Toan vien'!B66</f>
        <v xml:space="preserve">Điều trị bằng tia hồng ngoại </v>
      </c>
      <c r="C30" s="72"/>
      <c r="D30" s="72"/>
      <c r="E30" s="72"/>
      <c r="F30" s="72"/>
      <c r="G30" s="72"/>
      <c r="H30" s="72"/>
      <c r="I30" s="72"/>
      <c r="J30" s="90">
        <f>'Toan vien'!J66</f>
        <v>6000</v>
      </c>
      <c r="K30" s="378">
        <f t="shared" si="2"/>
        <v>2400</v>
      </c>
      <c r="L30" s="378">
        <f t="shared" si="3"/>
        <v>3600</v>
      </c>
      <c r="M30" s="73"/>
      <c r="N30" s="114"/>
    </row>
    <row r="31" spans="1:14">
      <c r="A31" s="96">
        <v>9</v>
      </c>
      <c r="B31" s="86" t="str">
        <f>'Toan vien'!B67</f>
        <v xml:space="preserve">Điều trị bằng từ trường </v>
      </c>
      <c r="C31" s="72"/>
      <c r="D31" s="72"/>
      <c r="E31" s="72"/>
      <c r="F31" s="72"/>
      <c r="G31" s="72"/>
      <c r="H31" s="72"/>
      <c r="I31" s="72"/>
      <c r="J31" s="90">
        <f>'Toan vien'!J67</f>
        <v>9000</v>
      </c>
      <c r="K31" s="378">
        <f t="shared" si="2"/>
        <v>3600</v>
      </c>
      <c r="L31" s="378">
        <f t="shared" si="3"/>
        <v>5400</v>
      </c>
      <c r="M31" s="73"/>
      <c r="N31" s="114"/>
    </row>
    <row r="32" spans="1:14">
      <c r="A32" s="96">
        <v>10</v>
      </c>
      <c r="B32" s="86" t="str">
        <f>'Toan vien'!B68</f>
        <v xml:space="preserve">Kỹ thuật tập tay và bàn tay </v>
      </c>
      <c r="C32" s="72"/>
      <c r="D32" s="72"/>
      <c r="E32" s="72"/>
      <c r="F32" s="72"/>
      <c r="G32" s="72"/>
      <c r="H32" s="72"/>
      <c r="I32" s="72"/>
      <c r="J32" s="90">
        <f>'Toan vien'!J68</f>
        <v>500</v>
      </c>
      <c r="K32" s="378">
        <f t="shared" si="2"/>
        <v>200</v>
      </c>
      <c r="L32" s="378">
        <f t="shared" si="3"/>
        <v>300</v>
      </c>
      <c r="M32" s="73"/>
      <c r="N32" s="114"/>
    </row>
    <row r="33" spans="1:14">
      <c r="A33" s="96">
        <v>11</v>
      </c>
      <c r="B33" s="412" t="str">
        <f>'Toan vien'!B69</f>
        <v xml:space="preserve">Tập đi với nạng (nạng nách, nạng khuỷu) </v>
      </c>
      <c r="C33" s="409"/>
      <c r="D33" s="409"/>
      <c r="E33" s="409"/>
      <c r="F33" s="409"/>
      <c r="G33" s="409"/>
      <c r="H33" s="72"/>
      <c r="I33" s="72"/>
      <c r="J33" s="90">
        <f>'Toan vien'!J69</f>
        <v>50</v>
      </c>
      <c r="K33" s="378">
        <f t="shared" si="2"/>
        <v>20</v>
      </c>
      <c r="L33" s="378">
        <f t="shared" si="3"/>
        <v>30</v>
      </c>
      <c r="M33" s="73"/>
      <c r="N33" s="114"/>
    </row>
    <row r="34" spans="1:14">
      <c r="A34" s="96">
        <v>12</v>
      </c>
      <c r="B34" s="169" t="str">
        <f>'Toan vien'!B70</f>
        <v>Tập đứng</v>
      </c>
      <c r="C34" s="75"/>
      <c r="D34" s="75"/>
      <c r="E34" s="72"/>
      <c r="F34" s="72"/>
      <c r="G34" s="72"/>
      <c r="H34" s="72"/>
      <c r="I34" s="72"/>
      <c r="J34" s="90">
        <f>'Toan vien'!J70</f>
        <v>50</v>
      </c>
      <c r="K34" s="378">
        <f t="shared" si="2"/>
        <v>20</v>
      </c>
      <c r="L34" s="378">
        <f t="shared" si="3"/>
        <v>30</v>
      </c>
      <c r="M34" s="73"/>
      <c r="N34" s="114"/>
    </row>
    <row r="35" spans="1:14">
      <c r="A35" s="96">
        <v>13</v>
      </c>
      <c r="B35" s="412" t="str">
        <f>'Toan vien'!B71</f>
        <v xml:space="preserve">Tập ngồi thăng bằng tĩnh và động </v>
      </c>
      <c r="C35" s="409"/>
      <c r="D35" s="409"/>
      <c r="E35" s="409"/>
      <c r="F35" s="409"/>
      <c r="G35" s="409"/>
      <c r="H35" s="72"/>
      <c r="I35" s="72"/>
      <c r="J35" s="90">
        <f>'Toan vien'!J71</f>
        <v>50</v>
      </c>
      <c r="K35" s="378">
        <f t="shared" si="2"/>
        <v>20</v>
      </c>
      <c r="L35" s="378">
        <f t="shared" si="3"/>
        <v>30</v>
      </c>
      <c r="M35" s="73"/>
      <c r="N35" s="114"/>
    </row>
    <row r="36" spans="1:14">
      <c r="A36" s="96">
        <v>14</v>
      </c>
      <c r="B36" s="86" t="str">
        <f>'Toan vien'!B72</f>
        <v xml:space="preserve">Tập vận động có kháng trở </v>
      </c>
      <c r="C36" s="72"/>
      <c r="D36" s="72"/>
      <c r="E36" s="72"/>
      <c r="F36" s="72"/>
      <c r="G36" s="72"/>
      <c r="H36" s="72"/>
      <c r="I36" s="72"/>
      <c r="J36" s="90">
        <f>'Toan vien'!J72</f>
        <v>5000</v>
      </c>
      <c r="K36" s="378">
        <f t="shared" si="2"/>
        <v>2000</v>
      </c>
      <c r="L36" s="378">
        <f t="shared" si="3"/>
        <v>3000</v>
      </c>
      <c r="M36" s="73"/>
      <c r="N36" s="114"/>
    </row>
    <row r="37" spans="1:14">
      <c r="A37" s="96">
        <v>15</v>
      </c>
      <c r="B37" s="86" t="str">
        <f>'Toan vien'!B73</f>
        <v xml:space="preserve">Tập vận động có trợ giúp </v>
      </c>
      <c r="C37" s="72"/>
      <c r="D37" s="72"/>
      <c r="E37" s="72"/>
      <c r="F37" s="72"/>
      <c r="G37" s="72"/>
      <c r="H37" s="72"/>
      <c r="I37" s="72"/>
      <c r="J37" s="90">
        <f>'Toan vien'!J73</f>
        <v>4000</v>
      </c>
      <c r="K37" s="378">
        <f t="shared" si="2"/>
        <v>1600</v>
      </c>
      <c r="L37" s="378">
        <f t="shared" si="3"/>
        <v>2400</v>
      </c>
      <c r="M37" s="73"/>
      <c r="N37" s="114"/>
    </row>
    <row r="38" spans="1:14">
      <c r="A38" s="96">
        <v>16</v>
      </c>
      <c r="B38" s="86" t="str">
        <f>'Toan vien'!B74</f>
        <v>Tập vận động thụ động</v>
      </c>
      <c r="C38" s="75"/>
      <c r="D38" s="75"/>
      <c r="E38" s="75"/>
      <c r="F38" s="75"/>
      <c r="G38" s="75"/>
      <c r="H38" s="75"/>
      <c r="I38" s="75"/>
      <c r="J38" s="90">
        <f>'Toan vien'!J74</f>
        <v>50</v>
      </c>
      <c r="K38" s="378">
        <f t="shared" si="2"/>
        <v>20</v>
      </c>
      <c r="L38" s="378">
        <f t="shared" si="3"/>
        <v>30</v>
      </c>
      <c r="M38" s="77"/>
      <c r="N38" s="113"/>
    </row>
    <row r="39" spans="1:14">
      <c r="A39" s="96">
        <v>17</v>
      </c>
      <c r="B39" s="86" t="str">
        <f>'Toan vien'!B75</f>
        <v>Tập với bàn nghiêng</v>
      </c>
      <c r="C39" s="72"/>
      <c r="D39" s="72"/>
      <c r="E39" s="72"/>
      <c r="F39" s="72"/>
      <c r="G39" s="72"/>
      <c r="H39" s="72"/>
      <c r="I39" s="72"/>
      <c r="J39" s="90">
        <f>'Toan vien'!J75</f>
        <v>50</v>
      </c>
      <c r="K39" s="378">
        <f t="shared" si="2"/>
        <v>20</v>
      </c>
      <c r="L39" s="378">
        <f t="shared" si="3"/>
        <v>30</v>
      </c>
      <c r="M39" s="73"/>
      <c r="N39" s="114"/>
    </row>
    <row r="40" spans="1:14">
      <c r="A40" s="96">
        <v>18</v>
      </c>
      <c r="B40" s="409" t="str">
        <f>'Toan vien'!B76</f>
        <v xml:space="preserve">Tập với ghế tập mạnh cơ Tứ đầu đùi </v>
      </c>
      <c r="C40" s="409"/>
      <c r="D40" s="409"/>
      <c r="E40" s="409"/>
      <c r="F40" s="409"/>
      <c r="G40" s="72"/>
      <c r="H40" s="72"/>
      <c r="I40" s="72"/>
      <c r="J40" s="90">
        <f>'Toan vien'!J76</f>
        <v>50</v>
      </c>
      <c r="K40" s="378"/>
      <c r="L40" s="378">
        <f>J40</f>
        <v>50</v>
      </c>
      <c r="M40" s="73"/>
      <c r="N40" s="114"/>
    </row>
    <row r="41" spans="1:14">
      <c r="A41" s="96">
        <v>19</v>
      </c>
      <c r="B41" s="86" t="str">
        <f>'Toan vien'!B77</f>
        <v xml:space="preserve">Tập với ròng rọc </v>
      </c>
      <c r="C41" s="72"/>
      <c r="D41" s="72"/>
      <c r="E41" s="72"/>
      <c r="F41" s="72"/>
      <c r="G41" s="72"/>
      <c r="H41" s="72"/>
      <c r="I41" s="72"/>
      <c r="J41" s="90">
        <f>'Toan vien'!J77</f>
        <v>50</v>
      </c>
      <c r="K41" s="378"/>
      <c r="L41" s="378">
        <f>J41</f>
        <v>50</v>
      </c>
      <c r="M41" s="73"/>
      <c r="N41" s="114"/>
    </row>
    <row r="42" spans="1:14">
      <c r="A42" s="153" t="s">
        <v>139</v>
      </c>
      <c r="B42" s="154" t="str">
        <f>'Toan vien'!B78</f>
        <v>Đơn nguyên Y học cổ truyền</v>
      </c>
      <c r="C42" s="72"/>
      <c r="D42" s="72"/>
      <c r="E42" s="72"/>
      <c r="F42" s="72"/>
      <c r="G42" s="72"/>
      <c r="H42" s="72"/>
      <c r="I42" s="72"/>
      <c r="J42" s="90">
        <f>'Toan vien'!J78</f>
        <v>0</v>
      </c>
      <c r="K42" s="378">
        <f t="shared" si="2"/>
        <v>0</v>
      </c>
      <c r="L42" s="378">
        <f t="shared" si="3"/>
        <v>0</v>
      </c>
      <c r="M42" s="73"/>
      <c r="N42" s="114"/>
    </row>
    <row r="43" spans="1:14" s="79" customFormat="1">
      <c r="A43" s="97">
        <v>1</v>
      </c>
      <c r="B43" s="88" t="str">
        <f>'Toan vien'!B79</f>
        <v>Cấy chỉ  điều trị các loại</v>
      </c>
      <c r="C43" s="39"/>
      <c r="D43" s="39"/>
      <c r="E43" s="39"/>
      <c r="F43" s="39"/>
      <c r="G43" s="39"/>
      <c r="H43" s="39"/>
      <c r="I43" s="39"/>
      <c r="J43" s="90">
        <f>'Toan vien'!J79</f>
        <v>500</v>
      </c>
      <c r="K43" s="378">
        <f t="shared" si="2"/>
        <v>200</v>
      </c>
      <c r="L43" s="378">
        <f t="shared" si="3"/>
        <v>300</v>
      </c>
      <c r="M43" s="78"/>
      <c r="N43" s="123"/>
    </row>
    <row r="44" spans="1:14" s="79" customFormat="1">
      <c r="A44" s="97">
        <v>2</v>
      </c>
      <c r="B44" s="88" t="str">
        <f>'Toan vien'!B80</f>
        <v>Điện châm kim ngắn</v>
      </c>
      <c r="C44" s="39"/>
      <c r="D44" s="39"/>
      <c r="E44" s="39"/>
      <c r="F44" s="39"/>
      <c r="G44" s="39"/>
      <c r="H44" s="39"/>
      <c r="I44" s="39"/>
      <c r="J44" s="90">
        <f>'Toan vien'!J80</f>
        <v>30000</v>
      </c>
      <c r="K44" s="378">
        <f t="shared" si="2"/>
        <v>12000</v>
      </c>
      <c r="L44" s="378">
        <f t="shared" si="3"/>
        <v>18000</v>
      </c>
      <c r="M44" s="78"/>
      <c r="N44" s="123"/>
    </row>
    <row r="45" spans="1:14">
      <c r="A45" s="97">
        <v>3</v>
      </c>
      <c r="B45" s="88" t="str">
        <f>'Toan vien'!B81</f>
        <v>Giác hơi</v>
      </c>
      <c r="C45" s="72"/>
      <c r="D45" s="72"/>
      <c r="E45" s="72"/>
      <c r="F45" s="72"/>
      <c r="G45" s="72"/>
      <c r="H45" s="72"/>
      <c r="I45" s="72"/>
      <c r="J45" s="90">
        <f>'Toan vien'!J81</f>
        <v>50</v>
      </c>
      <c r="K45" s="378">
        <f t="shared" si="2"/>
        <v>20</v>
      </c>
      <c r="L45" s="378">
        <f t="shared" si="3"/>
        <v>30</v>
      </c>
      <c r="M45" s="73"/>
      <c r="N45" s="114"/>
    </row>
    <row r="46" spans="1:14">
      <c r="A46" s="97">
        <v>4</v>
      </c>
      <c r="B46" s="88" t="str">
        <f>'Toan vien'!B82</f>
        <v xml:space="preserve">Ngâm thuốc YHCT bộ phận </v>
      </c>
      <c r="C46" s="72"/>
      <c r="D46" s="72"/>
      <c r="E46" s="72"/>
      <c r="F46" s="72"/>
      <c r="G46" s="72"/>
      <c r="H46" s="72"/>
      <c r="I46" s="72"/>
      <c r="J46" s="90">
        <f>'Toan vien'!J82</f>
        <v>11000</v>
      </c>
      <c r="K46" s="378">
        <f t="shared" si="2"/>
        <v>4400</v>
      </c>
      <c r="L46" s="378">
        <f t="shared" si="3"/>
        <v>6600</v>
      </c>
      <c r="M46" s="73"/>
      <c r="N46" s="114"/>
    </row>
    <row r="47" spans="1:14">
      <c r="A47" s="97">
        <v>5</v>
      </c>
      <c r="B47" s="88" t="str">
        <f>'Toan vien'!B83</f>
        <v xml:space="preserve">Sắc thuốc thang </v>
      </c>
      <c r="C47" s="72"/>
      <c r="D47" s="72"/>
      <c r="E47" s="72"/>
      <c r="F47" s="72"/>
      <c r="G47" s="72"/>
      <c r="H47" s="72"/>
      <c r="I47" s="72"/>
      <c r="J47" s="90">
        <f>'Toan vien'!J83</f>
        <v>5000</v>
      </c>
      <c r="K47" s="378">
        <f t="shared" si="2"/>
        <v>2000</v>
      </c>
      <c r="L47" s="378">
        <f t="shared" si="3"/>
        <v>3000</v>
      </c>
      <c r="M47" s="73"/>
      <c r="N47" s="114"/>
    </row>
    <row r="48" spans="1:14">
      <c r="A48" s="97">
        <v>6</v>
      </c>
      <c r="B48" s="88" t="str">
        <f>'Toan vien'!B84</f>
        <v xml:space="preserve">Thủy châm </v>
      </c>
      <c r="C48" s="72"/>
      <c r="D48" s="72"/>
      <c r="E48" s="72"/>
      <c r="F48" s="72"/>
      <c r="G48" s="72"/>
      <c r="H48" s="72"/>
      <c r="I48" s="72"/>
      <c r="J48" s="90">
        <f>'Toan vien'!J84</f>
        <v>700</v>
      </c>
      <c r="K48" s="378">
        <f t="shared" si="2"/>
        <v>280</v>
      </c>
      <c r="L48" s="378">
        <f t="shared" si="3"/>
        <v>420</v>
      </c>
      <c r="M48" s="73"/>
      <c r="N48" s="114"/>
    </row>
    <row r="49" spans="1:14">
      <c r="A49" s="97">
        <v>7</v>
      </c>
      <c r="B49" s="88" t="str">
        <f>'Toan vien'!B85</f>
        <v>Xoa bóp bấm huyệt</v>
      </c>
      <c r="C49" s="72"/>
      <c r="D49" s="72"/>
      <c r="E49" s="72"/>
      <c r="F49" s="72"/>
      <c r="G49" s="72"/>
      <c r="H49" s="72"/>
      <c r="I49" s="72"/>
      <c r="J49" s="90">
        <f>'Toan vien'!J85</f>
        <v>3000</v>
      </c>
      <c r="K49" s="378">
        <f t="shared" si="2"/>
        <v>1200</v>
      </c>
      <c r="L49" s="378">
        <f t="shared" si="3"/>
        <v>1800</v>
      </c>
      <c r="M49" s="73"/>
      <c r="N49" s="114"/>
    </row>
    <row r="50" spans="1:14">
      <c r="A50" s="97">
        <v>8</v>
      </c>
      <c r="B50" s="88" t="str">
        <f>'Toan vien'!B86</f>
        <v xml:space="preserve">Xông thuốc bằng máy </v>
      </c>
      <c r="C50" s="72"/>
      <c r="D50" s="72"/>
      <c r="E50" s="72"/>
      <c r="F50" s="72"/>
      <c r="G50" s="72"/>
      <c r="H50" s="72"/>
      <c r="I50" s="72"/>
      <c r="J50" s="90">
        <f>'Toan vien'!J86</f>
        <v>0</v>
      </c>
      <c r="K50" s="378">
        <f t="shared" si="2"/>
        <v>0</v>
      </c>
      <c r="L50" s="378">
        <f t="shared" si="3"/>
        <v>0</v>
      </c>
      <c r="M50" s="73"/>
      <c r="N50" s="114"/>
    </row>
    <row r="51" spans="1:14">
      <c r="A51" s="97">
        <v>9</v>
      </c>
      <c r="B51" s="88" t="str">
        <f>'Toan vien'!B87</f>
        <v>Tiêm xơ búi trĩ</v>
      </c>
      <c r="C51" s="72"/>
      <c r="D51" s="72"/>
      <c r="E51" s="72"/>
      <c r="F51" s="72"/>
      <c r="G51" s="72"/>
      <c r="H51" s="72"/>
      <c r="I51" s="72"/>
      <c r="J51" s="90">
        <f>'Toan vien'!J87</f>
        <v>0</v>
      </c>
      <c r="K51" s="378">
        <f t="shared" si="2"/>
        <v>0</v>
      </c>
      <c r="L51" s="378">
        <f t="shared" si="3"/>
        <v>0</v>
      </c>
      <c r="M51" s="73"/>
      <c r="N51" s="114"/>
    </row>
    <row r="52" spans="1:14">
      <c r="A52" s="153" t="s">
        <v>184</v>
      </c>
      <c r="B52" s="262" t="str">
        <f>'Toan vien'!B88</f>
        <v>Đơn nguyên Laser điều trị</v>
      </c>
      <c r="C52" s="72"/>
      <c r="D52" s="72"/>
      <c r="E52" s="72"/>
      <c r="F52" s="72"/>
      <c r="G52" s="72"/>
      <c r="H52" s="72"/>
      <c r="I52" s="72"/>
      <c r="J52" s="90">
        <f>'Toan vien'!J88</f>
        <v>0</v>
      </c>
      <c r="K52" s="378">
        <f t="shared" si="2"/>
        <v>0</v>
      </c>
      <c r="L52" s="378">
        <f t="shared" si="3"/>
        <v>0</v>
      </c>
      <c r="M52" s="73"/>
      <c r="N52" s="114"/>
    </row>
    <row r="53" spans="1:14">
      <c r="A53" s="97">
        <v>1</v>
      </c>
      <c r="B53" s="88" t="str">
        <f>'Toan vien'!B89</f>
        <v xml:space="preserve">Điều trị bằng Laser công suất thấp nội mạch </v>
      </c>
      <c r="C53" s="72"/>
      <c r="D53" s="72"/>
      <c r="E53" s="72"/>
      <c r="F53" s="72"/>
      <c r="G53" s="72"/>
      <c r="H53" s="72"/>
      <c r="I53" s="72"/>
      <c r="J53" s="90">
        <f>'Toan vien'!J89</f>
        <v>8000</v>
      </c>
      <c r="K53" s="378">
        <f t="shared" si="2"/>
        <v>3200</v>
      </c>
      <c r="L53" s="378">
        <f t="shared" si="3"/>
        <v>4800</v>
      </c>
      <c r="M53" s="73"/>
      <c r="N53" s="114"/>
    </row>
    <row r="54" spans="1:14">
      <c r="A54" s="97">
        <v>2</v>
      </c>
      <c r="B54" s="88" t="str">
        <f>'Toan vien'!B90</f>
        <v xml:space="preserve">Điều trị bằng Laser công suất thấp vào điểm vận động và huyệt đạo </v>
      </c>
      <c r="C54" s="72"/>
      <c r="D54" s="72"/>
      <c r="E54" s="72"/>
      <c r="F54" s="72"/>
      <c r="G54" s="72"/>
      <c r="H54" s="72"/>
      <c r="I54" s="72"/>
      <c r="J54" s="90">
        <f>'Toan vien'!J90</f>
        <v>4000</v>
      </c>
      <c r="K54" s="378">
        <f t="shared" si="2"/>
        <v>1600</v>
      </c>
      <c r="L54" s="378">
        <f t="shared" si="3"/>
        <v>2400</v>
      </c>
      <c r="M54" s="73"/>
      <c r="N54" s="114"/>
    </row>
    <row r="55" spans="1:14">
      <c r="A55" s="153" t="s">
        <v>250</v>
      </c>
      <c r="B55" s="262" t="str">
        <f>'Toan vien'!B91</f>
        <v xml:space="preserve">Đơn nguyên âm ngữ trị liệu </v>
      </c>
      <c r="C55" s="72"/>
      <c r="D55" s="72"/>
      <c r="E55" s="72"/>
      <c r="F55" s="72"/>
      <c r="G55" s="72"/>
      <c r="H55" s="72"/>
      <c r="I55" s="72"/>
      <c r="J55" s="90">
        <f>'Toan vien'!J91</f>
        <v>0</v>
      </c>
      <c r="K55" s="378">
        <f t="shared" si="2"/>
        <v>0</v>
      </c>
      <c r="L55" s="378">
        <f t="shared" si="3"/>
        <v>0</v>
      </c>
      <c r="M55" s="73"/>
      <c r="N55" s="114"/>
    </row>
    <row r="56" spans="1:14">
      <c r="A56" s="97">
        <v>1</v>
      </c>
      <c r="B56" s="88" t="str">
        <f>'Toan vien'!B92</f>
        <v xml:space="preserve">Tập giao tiếp (ngôn ngữ ký hiệu, hình ảnh...) </v>
      </c>
      <c r="C56" s="72"/>
      <c r="D56" s="72"/>
      <c r="E56" s="72"/>
      <c r="F56" s="72"/>
      <c r="G56" s="72"/>
      <c r="H56" s="72"/>
      <c r="I56" s="72"/>
      <c r="J56" s="90">
        <f>'Toan vien'!J92</f>
        <v>1200</v>
      </c>
      <c r="K56" s="378">
        <f t="shared" si="2"/>
        <v>480</v>
      </c>
      <c r="L56" s="378">
        <f t="shared" si="3"/>
        <v>720</v>
      </c>
      <c r="M56" s="73"/>
      <c r="N56" s="114"/>
    </row>
    <row r="57" spans="1:14">
      <c r="A57" s="97">
        <v>2</v>
      </c>
      <c r="B57" s="88" t="str">
        <f>'Toan vien'!B93</f>
        <v xml:space="preserve">Tập sửa lỗi phát âm </v>
      </c>
      <c r="C57" s="72"/>
      <c r="D57" s="72"/>
      <c r="E57" s="72"/>
      <c r="F57" s="72"/>
      <c r="G57" s="72"/>
      <c r="H57" s="72"/>
      <c r="I57" s="72"/>
      <c r="J57" s="90">
        <f>'Toan vien'!J93</f>
        <v>20</v>
      </c>
      <c r="K57" s="378">
        <f t="shared" si="2"/>
        <v>8</v>
      </c>
      <c r="L57" s="378">
        <f t="shared" si="3"/>
        <v>12</v>
      </c>
      <c r="M57" s="73"/>
      <c r="N57" s="114"/>
    </row>
    <row r="58" spans="1:14">
      <c r="A58" s="97">
        <v>3</v>
      </c>
      <c r="B58" s="88" t="str">
        <f>'Toan vien'!B94</f>
        <v>Tập nuốt</v>
      </c>
      <c r="C58" s="72"/>
      <c r="D58" s="72"/>
      <c r="E58" s="72"/>
      <c r="F58" s="72"/>
      <c r="G58" s="72"/>
      <c r="H58" s="72"/>
      <c r="I58" s="72"/>
      <c r="J58" s="90">
        <f>'Toan vien'!J94</f>
        <v>60</v>
      </c>
      <c r="K58" s="378">
        <f t="shared" si="2"/>
        <v>24</v>
      </c>
      <c r="L58" s="378">
        <f t="shared" si="3"/>
        <v>36</v>
      </c>
      <c r="M58" s="73"/>
      <c r="N58" s="114"/>
    </row>
    <row r="59" spans="1:14">
      <c r="A59" s="97">
        <v>4</v>
      </c>
      <c r="B59" s="88" t="str">
        <f>'Toan vien'!B95</f>
        <v>Tập phát âm</v>
      </c>
      <c r="C59" s="72"/>
      <c r="D59" s="72"/>
      <c r="E59" s="72"/>
      <c r="F59" s="72"/>
      <c r="G59" s="72"/>
      <c r="H59" s="72"/>
      <c r="I59" s="72"/>
      <c r="J59" s="90">
        <f>'Toan vien'!J95</f>
        <v>20</v>
      </c>
      <c r="K59" s="378">
        <f t="shared" si="2"/>
        <v>8</v>
      </c>
      <c r="L59" s="378">
        <f t="shared" si="3"/>
        <v>12</v>
      </c>
      <c r="M59" s="73"/>
      <c r="N59" s="114"/>
    </row>
    <row r="60" spans="1:14">
      <c r="A60" s="97">
        <v>5</v>
      </c>
      <c r="B60" s="88" t="str">
        <f>'Toan vien'!B96</f>
        <v>Tập cho người thất ngôn</v>
      </c>
      <c r="C60" s="72"/>
      <c r="D60" s="72"/>
      <c r="E60" s="72"/>
      <c r="F60" s="72"/>
      <c r="G60" s="72"/>
      <c r="H60" s="72"/>
      <c r="I60" s="72"/>
      <c r="J60" s="90">
        <f>'Toan vien'!J96</f>
        <v>20</v>
      </c>
      <c r="K60" s="378">
        <f t="shared" si="2"/>
        <v>8</v>
      </c>
      <c r="L60" s="378">
        <f t="shared" si="3"/>
        <v>12</v>
      </c>
      <c r="M60" s="73"/>
      <c r="N60" s="114"/>
    </row>
    <row r="61" spans="1:14">
      <c r="A61" s="221" t="s">
        <v>255</v>
      </c>
      <c r="B61" s="146" t="s">
        <v>147</v>
      </c>
      <c r="C61" s="72"/>
      <c r="D61" s="72"/>
      <c r="E61" s="74"/>
      <c r="F61" s="101"/>
      <c r="G61" s="72"/>
      <c r="H61" s="222"/>
      <c r="I61" s="222"/>
      <c r="J61" s="105"/>
      <c r="K61" s="378">
        <f t="shared" si="2"/>
        <v>0</v>
      </c>
      <c r="L61" s="378">
        <f t="shared" si="3"/>
        <v>0</v>
      </c>
      <c r="M61" s="223"/>
      <c r="N61" s="114"/>
    </row>
    <row r="62" spans="1:14">
      <c r="A62" s="224">
        <v>1</v>
      </c>
      <c r="B62" s="168" t="s">
        <v>135</v>
      </c>
      <c r="C62" s="72" t="s">
        <v>99</v>
      </c>
      <c r="D62" s="72"/>
      <c r="E62" s="74"/>
      <c r="F62" s="101"/>
      <c r="G62" s="72"/>
      <c r="H62" s="222"/>
      <c r="I62" s="222"/>
      <c r="J62" s="379">
        <f>'Toan vien'!J28</f>
        <v>50</v>
      </c>
      <c r="K62" s="378">
        <f t="shared" si="2"/>
        <v>20</v>
      </c>
      <c r="L62" s="378">
        <f t="shared" si="3"/>
        <v>30</v>
      </c>
      <c r="M62" s="223"/>
      <c r="N62" s="114"/>
    </row>
    <row r="63" spans="1:14">
      <c r="A63" s="224">
        <v>2</v>
      </c>
      <c r="B63" s="86" t="s">
        <v>100</v>
      </c>
      <c r="C63" s="72" t="s">
        <v>99</v>
      </c>
      <c r="D63" s="72"/>
      <c r="E63" s="74"/>
      <c r="F63" s="101"/>
      <c r="G63" s="72"/>
      <c r="H63" s="222"/>
      <c r="I63" s="222"/>
      <c r="J63" s="379">
        <f>'Toan vien'!J29</f>
        <v>0</v>
      </c>
      <c r="K63" s="378">
        <f t="shared" si="2"/>
        <v>0</v>
      </c>
      <c r="L63" s="378">
        <f t="shared" si="3"/>
        <v>0</v>
      </c>
      <c r="M63" s="223"/>
      <c r="N63" s="114"/>
    </row>
    <row r="64" spans="1:14">
      <c r="A64" s="224">
        <v>3</v>
      </c>
      <c r="B64" s="86" t="s">
        <v>101</v>
      </c>
      <c r="C64" s="72" t="s">
        <v>44</v>
      </c>
      <c r="D64" s="72"/>
      <c r="E64" s="74"/>
      <c r="F64" s="101"/>
      <c r="G64" s="72"/>
      <c r="H64" s="222"/>
      <c r="I64" s="222"/>
      <c r="J64" s="379">
        <f>'Toan vien'!J30</f>
        <v>300</v>
      </c>
      <c r="K64" s="378">
        <f t="shared" si="2"/>
        <v>120</v>
      </c>
      <c r="L64" s="378">
        <f t="shared" si="3"/>
        <v>180</v>
      </c>
      <c r="M64" s="223"/>
      <c r="N64" s="114"/>
    </row>
    <row r="65" spans="1:14">
      <c r="A65" s="224">
        <v>4</v>
      </c>
      <c r="B65" s="86" t="s">
        <v>140</v>
      </c>
      <c r="C65" s="72" t="s">
        <v>44</v>
      </c>
      <c r="D65" s="72"/>
      <c r="E65" s="74"/>
      <c r="F65" s="101"/>
      <c r="G65" s="72"/>
      <c r="H65" s="222"/>
      <c r="I65" s="222"/>
      <c r="J65" s="379">
        <f>'Toan vien'!J31</f>
        <v>1000</v>
      </c>
      <c r="K65" s="378">
        <f t="shared" si="2"/>
        <v>400</v>
      </c>
      <c r="L65" s="378">
        <f t="shared" si="3"/>
        <v>600</v>
      </c>
      <c r="M65" s="223"/>
      <c r="N65" s="114"/>
    </row>
    <row r="66" spans="1:14">
      <c r="A66" s="224">
        <v>5</v>
      </c>
      <c r="B66" s="86" t="s">
        <v>166</v>
      </c>
      <c r="C66" s="92" t="s">
        <v>44</v>
      </c>
      <c r="D66" s="124"/>
      <c r="E66" s="106"/>
      <c r="F66" s="108"/>
      <c r="G66" s="39"/>
      <c r="H66" s="222"/>
      <c r="I66" s="92"/>
      <c r="J66" s="379">
        <f>'Toan vien'!J32</f>
        <v>0</v>
      </c>
      <c r="K66" s="378">
        <f t="shared" si="2"/>
        <v>0</v>
      </c>
      <c r="L66" s="378">
        <f t="shared" si="3"/>
        <v>0</v>
      </c>
      <c r="M66" s="223"/>
      <c r="N66" s="114"/>
    </row>
    <row r="67" spans="1:14">
      <c r="A67" s="225" t="s">
        <v>76</v>
      </c>
      <c r="B67" s="86" t="s">
        <v>167</v>
      </c>
      <c r="C67" s="92" t="s">
        <v>44</v>
      </c>
      <c r="D67" s="125">
        <v>300</v>
      </c>
      <c r="E67" s="93">
        <v>130</v>
      </c>
      <c r="F67" s="99">
        <v>170</v>
      </c>
      <c r="G67" s="222"/>
      <c r="H67" s="222"/>
      <c r="I67" s="92" t="s">
        <v>44</v>
      </c>
      <c r="J67" s="379">
        <f>'Toan vien'!J33</f>
        <v>100</v>
      </c>
      <c r="K67" s="378">
        <f t="shared" si="2"/>
        <v>40</v>
      </c>
      <c r="L67" s="378">
        <f t="shared" si="3"/>
        <v>60</v>
      </c>
      <c r="M67" s="223"/>
      <c r="N67" s="114"/>
    </row>
    <row r="68" spans="1:14">
      <c r="A68" s="225" t="s">
        <v>76</v>
      </c>
      <c r="B68" s="86" t="s">
        <v>168</v>
      </c>
      <c r="C68" s="92" t="s">
        <v>44</v>
      </c>
      <c r="D68" s="125">
        <v>60</v>
      </c>
      <c r="E68" s="93">
        <v>25</v>
      </c>
      <c r="F68" s="99">
        <v>35</v>
      </c>
      <c r="G68" s="222"/>
      <c r="H68" s="222"/>
      <c r="I68" s="92" t="s">
        <v>44</v>
      </c>
      <c r="J68" s="379">
        <f>'Toan vien'!J34</f>
        <v>50</v>
      </c>
      <c r="K68" s="378">
        <f t="shared" si="2"/>
        <v>20</v>
      </c>
      <c r="L68" s="378">
        <f t="shared" si="3"/>
        <v>30</v>
      </c>
      <c r="M68" s="223"/>
      <c r="N68" s="114"/>
    </row>
    <row r="69" spans="1:14">
      <c r="A69" s="225" t="s">
        <v>76</v>
      </c>
      <c r="B69" s="86" t="s">
        <v>169</v>
      </c>
      <c r="C69" s="92" t="s">
        <v>44</v>
      </c>
      <c r="D69" s="125">
        <v>70</v>
      </c>
      <c r="E69" s="93">
        <v>30</v>
      </c>
      <c r="F69" s="99">
        <v>40</v>
      </c>
      <c r="G69" s="222"/>
      <c r="H69" s="222"/>
      <c r="I69" s="92" t="s">
        <v>44</v>
      </c>
      <c r="J69" s="379">
        <f>'Toan vien'!J35</f>
        <v>50</v>
      </c>
      <c r="K69" s="378">
        <f t="shared" si="2"/>
        <v>20</v>
      </c>
      <c r="L69" s="378">
        <f t="shared" si="3"/>
        <v>30</v>
      </c>
      <c r="M69" s="223"/>
      <c r="N69" s="114"/>
    </row>
    <row r="70" spans="1:14">
      <c r="A70" s="226" t="s">
        <v>76</v>
      </c>
      <c r="B70" s="75" t="s">
        <v>179</v>
      </c>
      <c r="C70" s="92" t="s">
        <v>44</v>
      </c>
      <c r="D70" s="125">
        <v>50</v>
      </c>
      <c r="E70" s="93">
        <v>20</v>
      </c>
      <c r="F70" s="99">
        <v>30</v>
      </c>
      <c r="G70" s="218"/>
      <c r="H70" s="222"/>
      <c r="I70" s="92" t="s">
        <v>44</v>
      </c>
      <c r="J70" s="379">
        <f>'Toan vien'!J36</f>
        <v>50</v>
      </c>
      <c r="K70" s="378">
        <f t="shared" si="2"/>
        <v>20</v>
      </c>
      <c r="L70" s="378">
        <f t="shared" si="3"/>
        <v>30</v>
      </c>
      <c r="M70" s="223"/>
      <c r="N70" s="114"/>
    </row>
    <row r="71" spans="1:14">
      <c r="A71" s="226" t="s">
        <v>76</v>
      </c>
      <c r="B71" s="86" t="s">
        <v>155</v>
      </c>
      <c r="C71" s="92" t="s">
        <v>44</v>
      </c>
      <c r="D71" s="125">
        <v>80</v>
      </c>
      <c r="E71" s="93">
        <v>30</v>
      </c>
      <c r="F71" s="99">
        <v>50</v>
      </c>
      <c r="G71" s="222"/>
      <c r="H71" s="222"/>
      <c r="I71" s="92" t="s">
        <v>44</v>
      </c>
      <c r="J71" s="379">
        <f>'Toan vien'!J37</f>
        <v>50</v>
      </c>
      <c r="K71" s="378">
        <f t="shared" si="2"/>
        <v>20</v>
      </c>
      <c r="L71" s="378">
        <f t="shared" si="3"/>
        <v>30</v>
      </c>
      <c r="M71" s="223"/>
      <c r="N71" s="114"/>
    </row>
    <row r="72" spans="1:14">
      <c r="A72" s="226" t="s">
        <v>76</v>
      </c>
      <c r="B72" s="87" t="s">
        <v>170</v>
      </c>
      <c r="C72" s="92" t="s">
        <v>44</v>
      </c>
      <c r="D72" s="125">
        <v>1000</v>
      </c>
      <c r="E72" s="93">
        <v>400</v>
      </c>
      <c r="F72" s="99">
        <v>600</v>
      </c>
      <c r="G72" s="218"/>
      <c r="H72" s="222"/>
      <c r="I72" s="92" t="s">
        <v>44</v>
      </c>
      <c r="J72" s="379">
        <f>'Toan vien'!J38</f>
        <v>500</v>
      </c>
      <c r="K72" s="378">
        <f t="shared" si="2"/>
        <v>200</v>
      </c>
      <c r="L72" s="378">
        <f t="shared" si="3"/>
        <v>300</v>
      </c>
      <c r="M72" s="223"/>
      <c r="N72" s="114"/>
    </row>
    <row r="73" spans="1:14">
      <c r="A73" s="226" t="s">
        <v>76</v>
      </c>
      <c r="B73" s="86" t="s">
        <v>156</v>
      </c>
      <c r="C73" s="92" t="s">
        <v>44</v>
      </c>
      <c r="D73" s="125">
        <v>1100</v>
      </c>
      <c r="E73" s="93">
        <v>450</v>
      </c>
      <c r="F73" s="99">
        <v>650</v>
      </c>
      <c r="G73" s="222"/>
      <c r="H73" s="222"/>
      <c r="I73" s="92" t="s">
        <v>44</v>
      </c>
      <c r="J73" s="379">
        <f>'Toan vien'!J39</f>
        <v>300</v>
      </c>
      <c r="K73" s="378">
        <f t="shared" si="2"/>
        <v>120</v>
      </c>
      <c r="L73" s="378">
        <f t="shared" si="3"/>
        <v>180</v>
      </c>
      <c r="M73" s="223"/>
      <c r="N73" s="114"/>
    </row>
    <row r="74" spans="1:14">
      <c r="A74" s="226" t="s">
        <v>76</v>
      </c>
      <c r="B74" s="86" t="s">
        <v>171</v>
      </c>
      <c r="C74" s="92" t="s">
        <v>44</v>
      </c>
      <c r="D74" s="125">
        <v>900</v>
      </c>
      <c r="E74" s="93">
        <v>400</v>
      </c>
      <c r="F74" s="99">
        <v>500</v>
      </c>
      <c r="G74" s="222"/>
      <c r="H74" s="222"/>
      <c r="I74" s="92" t="s">
        <v>44</v>
      </c>
      <c r="J74" s="379">
        <f>'Toan vien'!J40</f>
        <v>500</v>
      </c>
      <c r="K74" s="378">
        <f t="shared" si="2"/>
        <v>200</v>
      </c>
      <c r="L74" s="378">
        <f t="shared" si="3"/>
        <v>300</v>
      </c>
      <c r="M74" s="223"/>
      <c r="N74" s="114"/>
    </row>
    <row r="75" spans="1:14" ht="31.5">
      <c r="A75" s="226" t="s">
        <v>76</v>
      </c>
      <c r="B75" s="98" t="s">
        <v>172</v>
      </c>
      <c r="C75" s="92" t="s">
        <v>44</v>
      </c>
      <c r="D75" s="125">
        <v>200</v>
      </c>
      <c r="E75" s="93">
        <v>70</v>
      </c>
      <c r="F75" s="99">
        <v>130</v>
      </c>
      <c r="G75" s="222"/>
      <c r="H75" s="222"/>
      <c r="I75" s="92" t="s">
        <v>44</v>
      </c>
      <c r="J75" s="379">
        <f>'Toan vien'!J41</f>
        <v>100</v>
      </c>
      <c r="K75" s="378">
        <f t="shared" si="2"/>
        <v>40</v>
      </c>
      <c r="L75" s="378">
        <f t="shared" si="3"/>
        <v>60</v>
      </c>
      <c r="M75" s="223"/>
      <c r="N75" s="114"/>
    </row>
    <row r="76" spans="1:14">
      <c r="A76" s="226" t="s">
        <v>76</v>
      </c>
      <c r="B76" s="86" t="s">
        <v>173</v>
      </c>
      <c r="C76" s="92" t="s">
        <v>44</v>
      </c>
      <c r="D76" s="125">
        <v>100</v>
      </c>
      <c r="E76" s="93">
        <v>40</v>
      </c>
      <c r="F76" s="99">
        <v>60</v>
      </c>
      <c r="G76" s="222"/>
      <c r="H76" s="222"/>
      <c r="I76" s="92" t="s">
        <v>44</v>
      </c>
      <c r="J76" s="379">
        <f>'Toan vien'!J42</f>
        <v>50</v>
      </c>
      <c r="K76" s="378">
        <f t="shared" si="2"/>
        <v>20</v>
      </c>
      <c r="L76" s="378">
        <f t="shared" si="3"/>
        <v>30</v>
      </c>
      <c r="M76" s="223"/>
      <c r="N76" s="114"/>
    </row>
    <row r="77" spans="1:14">
      <c r="A77" s="226" t="s">
        <v>76</v>
      </c>
      <c r="B77" s="75" t="s">
        <v>181</v>
      </c>
      <c r="C77" s="92" t="s">
        <v>44</v>
      </c>
      <c r="D77" s="125">
        <v>1100</v>
      </c>
      <c r="E77" s="93">
        <v>450</v>
      </c>
      <c r="F77" s="99">
        <v>650</v>
      </c>
      <c r="G77" s="222"/>
      <c r="H77" s="222"/>
      <c r="I77" s="92" t="s">
        <v>44</v>
      </c>
      <c r="J77" s="379">
        <f>'Toan vien'!J43</f>
        <v>500</v>
      </c>
      <c r="K77" s="378">
        <f t="shared" si="2"/>
        <v>200</v>
      </c>
      <c r="L77" s="378">
        <f t="shared" si="3"/>
        <v>300</v>
      </c>
      <c r="M77" s="223"/>
      <c r="N77" s="114"/>
    </row>
    <row r="78" spans="1:14">
      <c r="A78" s="226" t="s">
        <v>76</v>
      </c>
      <c r="B78" s="86" t="s">
        <v>157</v>
      </c>
      <c r="C78" s="92" t="s">
        <v>44</v>
      </c>
      <c r="D78" s="125">
        <v>1000</v>
      </c>
      <c r="E78" s="93">
        <v>400</v>
      </c>
      <c r="F78" s="99">
        <v>600</v>
      </c>
      <c r="G78" s="222"/>
      <c r="H78" s="222"/>
      <c r="I78" s="92" t="s">
        <v>44</v>
      </c>
      <c r="J78" s="379">
        <f>'Toan vien'!J44</f>
        <v>300</v>
      </c>
      <c r="K78" s="378">
        <f t="shared" si="2"/>
        <v>120</v>
      </c>
      <c r="L78" s="378">
        <f t="shared" si="3"/>
        <v>180</v>
      </c>
      <c r="M78" s="223"/>
      <c r="N78" s="114"/>
    </row>
    <row r="79" spans="1:14">
      <c r="A79" s="226" t="s">
        <v>76</v>
      </c>
      <c r="B79" s="86" t="s">
        <v>158</v>
      </c>
      <c r="C79" s="92" t="s">
        <v>44</v>
      </c>
      <c r="D79" s="125">
        <v>1100</v>
      </c>
      <c r="E79" s="93">
        <v>450</v>
      </c>
      <c r="F79" s="99">
        <v>650</v>
      </c>
      <c r="G79" s="222"/>
      <c r="H79" s="222"/>
      <c r="I79" s="92" t="s">
        <v>44</v>
      </c>
      <c r="J79" s="379">
        <f>'Toan vien'!J45</f>
        <v>500</v>
      </c>
      <c r="K79" s="378">
        <f t="shared" si="2"/>
        <v>200</v>
      </c>
      <c r="L79" s="378">
        <f t="shared" si="3"/>
        <v>300</v>
      </c>
      <c r="M79" s="223"/>
      <c r="N79" s="114"/>
    </row>
    <row r="80" spans="1:14">
      <c r="A80" s="226" t="s">
        <v>76</v>
      </c>
      <c r="B80" s="86" t="s">
        <v>174</v>
      </c>
      <c r="C80" s="92" t="s">
        <v>44</v>
      </c>
      <c r="D80" s="125">
        <v>1100</v>
      </c>
      <c r="E80" s="93">
        <v>450</v>
      </c>
      <c r="F80" s="99">
        <v>650</v>
      </c>
      <c r="G80" s="222"/>
      <c r="H80" s="222"/>
      <c r="I80" s="92" t="s">
        <v>44</v>
      </c>
      <c r="J80" s="379">
        <f>'Toan vien'!J46</f>
        <v>500</v>
      </c>
      <c r="K80" s="378">
        <f t="shared" si="2"/>
        <v>200</v>
      </c>
      <c r="L80" s="378">
        <f t="shared" si="3"/>
        <v>300</v>
      </c>
      <c r="M80" s="223"/>
      <c r="N80" s="114"/>
    </row>
    <row r="81" spans="1:14" ht="31.5">
      <c r="A81" s="226" t="s">
        <v>76</v>
      </c>
      <c r="B81" s="126" t="s">
        <v>175</v>
      </c>
      <c r="C81" s="92" t="s">
        <v>44</v>
      </c>
      <c r="D81" s="125">
        <v>300</v>
      </c>
      <c r="E81" s="93">
        <v>130</v>
      </c>
      <c r="F81" s="99">
        <v>170</v>
      </c>
      <c r="G81" s="218"/>
      <c r="H81" s="222"/>
      <c r="I81" s="92" t="s">
        <v>44</v>
      </c>
      <c r="J81" s="379">
        <f>'Toan vien'!J47</f>
        <v>300</v>
      </c>
      <c r="K81" s="378">
        <f t="shared" si="2"/>
        <v>120</v>
      </c>
      <c r="L81" s="378">
        <f t="shared" si="3"/>
        <v>180</v>
      </c>
      <c r="M81" s="223"/>
      <c r="N81" s="114"/>
    </row>
    <row r="82" spans="1:14" ht="31.5">
      <c r="A82" s="226" t="s">
        <v>76</v>
      </c>
      <c r="B82" s="98" t="s">
        <v>176</v>
      </c>
      <c r="C82" s="92" t="s">
        <v>44</v>
      </c>
      <c r="D82" s="125">
        <v>2500</v>
      </c>
      <c r="E82" s="93">
        <v>1200</v>
      </c>
      <c r="F82" s="99">
        <v>1300</v>
      </c>
      <c r="G82" s="222"/>
      <c r="H82" s="222"/>
      <c r="I82" s="92" t="s">
        <v>44</v>
      </c>
      <c r="J82" s="379">
        <f>'Toan vien'!J48</f>
        <v>1000</v>
      </c>
      <c r="K82" s="378">
        <f t="shared" si="2"/>
        <v>400</v>
      </c>
      <c r="L82" s="378">
        <f t="shared" si="3"/>
        <v>600</v>
      </c>
      <c r="M82" s="223"/>
      <c r="N82" s="114"/>
    </row>
    <row r="83" spans="1:14">
      <c r="A83" s="226" t="s">
        <v>76</v>
      </c>
      <c r="B83" s="86" t="s">
        <v>177</v>
      </c>
      <c r="C83" s="92" t="s">
        <v>44</v>
      </c>
      <c r="D83" s="125">
        <v>70</v>
      </c>
      <c r="E83" s="93">
        <v>30</v>
      </c>
      <c r="F83" s="99">
        <v>40</v>
      </c>
      <c r="G83" s="222"/>
      <c r="H83" s="222"/>
      <c r="I83" s="92" t="s">
        <v>44</v>
      </c>
      <c r="J83" s="379">
        <f>'Toan vien'!J49</f>
        <v>50</v>
      </c>
      <c r="K83" s="378">
        <f t="shared" si="2"/>
        <v>20</v>
      </c>
      <c r="L83" s="378">
        <f t="shared" si="3"/>
        <v>30</v>
      </c>
      <c r="M83" s="223"/>
      <c r="N83" s="114"/>
    </row>
    <row r="84" spans="1:14">
      <c r="A84" s="226" t="s">
        <v>76</v>
      </c>
      <c r="B84" s="87" t="s">
        <v>159</v>
      </c>
      <c r="C84" s="92" t="s">
        <v>44</v>
      </c>
      <c r="D84" s="125">
        <v>10</v>
      </c>
      <c r="E84" s="93">
        <v>4</v>
      </c>
      <c r="F84" s="99">
        <v>6</v>
      </c>
      <c r="G84" s="218"/>
      <c r="H84" s="222"/>
      <c r="I84" s="92" t="s">
        <v>44</v>
      </c>
      <c r="J84" s="379">
        <f>'Toan vien'!J50</f>
        <v>30</v>
      </c>
      <c r="K84" s="378">
        <f t="shared" si="2"/>
        <v>12</v>
      </c>
      <c r="L84" s="378">
        <f t="shared" si="3"/>
        <v>18</v>
      </c>
      <c r="M84" s="223"/>
      <c r="N84" s="114"/>
    </row>
    <row r="85" spans="1:14">
      <c r="A85" s="226" t="s">
        <v>76</v>
      </c>
      <c r="B85" s="87" t="s">
        <v>160</v>
      </c>
      <c r="C85" s="92" t="s">
        <v>44</v>
      </c>
      <c r="D85" s="125">
        <v>15</v>
      </c>
      <c r="E85" s="93">
        <v>6</v>
      </c>
      <c r="F85" s="99">
        <v>9</v>
      </c>
      <c r="G85" s="218"/>
      <c r="H85" s="222"/>
      <c r="I85" s="92" t="s">
        <v>44</v>
      </c>
      <c r="J85" s="379">
        <f>'Toan vien'!J51</f>
        <v>30</v>
      </c>
      <c r="K85" s="378">
        <f t="shared" si="2"/>
        <v>12</v>
      </c>
      <c r="L85" s="378">
        <f t="shared" si="3"/>
        <v>18</v>
      </c>
      <c r="M85" s="223"/>
      <c r="N85" s="114"/>
    </row>
    <row r="86" spans="1:14">
      <c r="A86" s="226" t="s">
        <v>76</v>
      </c>
      <c r="B86" s="86" t="s">
        <v>161</v>
      </c>
      <c r="C86" s="92" t="s">
        <v>44</v>
      </c>
      <c r="D86" s="125">
        <v>10</v>
      </c>
      <c r="E86" s="93">
        <v>4</v>
      </c>
      <c r="F86" s="99">
        <v>6</v>
      </c>
      <c r="G86" s="222"/>
      <c r="H86" s="222"/>
      <c r="I86" s="92" t="s">
        <v>44</v>
      </c>
      <c r="J86" s="379">
        <f>'Toan vien'!J52</f>
        <v>30</v>
      </c>
      <c r="K86" s="378">
        <f t="shared" si="2"/>
        <v>12</v>
      </c>
      <c r="L86" s="378">
        <f t="shared" si="3"/>
        <v>18</v>
      </c>
      <c r="M86" s="223"/>
      <c r="N86" s="114"/>
    </row>
    <row r="87" spans="1:14">
      <c r="A87" s="226" t="s">
        <v>76</v>
      </c>
      <c r="B87" s="86" t="s">
        <v>178</v>
      </c>
      <c r="C87" s="92" t="s">
        <v>44</v>
      </c>
      <c r="D87" s="125">
        <v>10</v>
      </c>
      <c r="E87" s="93">
        <v>4</v>
      </c>
      <c r="F87" s="99">
        <v>6</v>
      </c>
      <c r="G87" s="222"/>
      <c r="H87" s="222"/>
      <c r="I87" s="92" t="s">
        <v>44</v>
      </c>
      <c r="J87" s="379">
        <f>'Toan vien'!J53</f>
        <v>30</v>
      </c>
      <c r="K87" s="378">
        <f t="shared" si="2"/>
        <v>12</v>
      </c>
      <c r="L87" s="378">
        <f t="shared" si="3"/>
        <v>18</v>
      </c>
      <c r="M87" s="223"/>
      <c r="N87" s="114"/>
    </row>
    <row r="88" spans="1:14">
      <c r="A88" s="226" t="s">
        <v>76</v>
      </c>
      <c r="B88" s="87" t="s">
        <v>162</v>
      </c>
      <c r="C88" s="92" t="s">
        <v>44</v>
      </c>
      <c r="D88" s="125">
        <v>10</v>
      </c>
      <c r="E88" s="93">
        <v>4</v>
      </c>
      <c r="F88" s="99">
        <v>6</v>
      </c>
      <c r="G88" s="218"/>
      <c r="H88" s="222"/>
      <c r="I88" s="92" t="s">
        <v>44</v>
      </c>
      <c r="J88" s="379">
        <f>'Toan vien'!J54</f>
        <v>0</v>
      </c>
      <c r="K88" s="378">
        <f t="shared" ref="K88:K91" si="4">J88*40%</f>
        <v>0</v>
      </c>
      <c r="L88" s="378">
        <f t="shared" ref="L88:L91" si="5">J88*60%</f>
        <v>0</v>
      </c>
      <c r="M88" s="223"/>
      <c r="N88" s="114"/>
    </row>
    <row r="89" spans="1:14">
      <c r="A89" s="226" t="s">
        <v>76</v>
      </c>
      <c r="B89" s="87" t="s">
        <v>163</v>
      </c>
      <c r="C89" s="92" t="s">
        <v>44</v>
      </c>
      <c r="D89" s="125">
        <v>10</v>
      </c>
      <c r="E89" s="93">
        <v>4</v>
      </c>
      <c r="F89" s="99">
        <v>6</v>
      </c>
      <c r="G89" s="227"/>
      <c r="H89" s="222"/>
      <c r="I89" s="92" t="s">
        <v>44</v>
      </c>
      <c r="J89" s="379">
        <f>'Toan vien'!J55</f>
        <v>10</v>
      </c>
      <c r="K89" s="378">
        <f t="shared" si="4"/>
        <v>4</v>
      </c>
      <c r="L89" s="378">
        <f t="shared" si="5"/>
        <v>6</v>
      </c>
      <c r="M89" s="223"/>
      <c r="N89" s="114"/>
    </row>
    <row r="90" spans="1:14">
      <c r="A90" s="226" t="s">
        <v>76</v>
      </c>
      <c r="B90" s="86" t="s">
        <v>164</v>
      </c>
      <c r="C90" s="92" t="s">
        <v>44</v>
      </c>
      <c r="D90" s="125">
        <v>70</v>
      </c>
      <c r="E90" s="93">
        <v>30</v>
      </c>
      <c r="F90" s="99">
        <v>40</v>
      </c>
      <c r="G90" s="222"/>
      <c r="H90" s="222"/>
      <c r="I90" s="92" t="s">
        <v>44</v>
      </c>
      <c r="J90" s="379">
        <f>'Toan vien'!J56</f>
        <v>300</v>
      </c>
      <c r="K90" s="378">
        <f t="shared" si="4"/>
        <v>120</v>
      </c>
      <c r="L90" s="378">
        <f t="shared" si="5"/>
        <v>180</v>
      </c>
      <c r="M90" s="223"/>
      <c r="N90" s="114"/>
    </row>
    <row r="91" spans="1:14" ht="16.5" thickBot="1">
      <c r="A91" s="228" t="s">
        <v>76</v>
      </c>
      <c r="B91" s="136" t="s">
        <v>165</v>
      </c>
      <c r="C91" s="138" t="s">
        <v>44</v>
      </c>
      <c r="D91" s="139">
        <v>200</v>
      </c>
      <c r="E91" s="140">
        <v>70</v>
      </c>
      <c r="F91" s="141">
        <v>130</v>
      </c>
      <c r="G91" s="229"/>
      <c r="H91" s="230"/>
      <c r="I91" s="138" t="s">
        <v>44</v>
      </c>
      <c r="J91" s="379">
        <f>'Toan vien'!J57</f>
        <v>80</v>
      </c>
      <c r="K91" s="378">
        <f t="shared" si="4"/>
        <v>32</v>
      </c>
      <c r="L91" s="378">
        <f t="shared" si="5"/>
        <v>48</v>
      </c>
      <c r="M91" s="231"/>
      <c r="N91" s="114"/>
    </row>
    <row r="92" spans="1:14" ht="16.5" thickTop="1"/>
    <row r="93" spans="1:14">
      <c r="A93" s="410"/>
      <c r="B93" s="410"/>
      <c r="C93" s="410"/>
      <c r="D93" s="410"/>
      <c r="E93" s="410"/>
      <c r="F93" s="410"/>
      <c r="G93" s="410"/>
      <c r="H93" s="410"/>
      <c r="I93" s="410"/>
      <c r="J93" s="410"/>
      <c r="K93" s="410"/>
      <c r="L93" s="410"/>
      <c r="M93" s="410"/>
    </row>
    <row r="94" spans="1:14">
      <c r="A94" s="410"/>
      <c r="B94" s="410"/>
      <c r="C94" s="410"/>
      <c r="D94" s="410"/>
      <c r="E94" s="410"/>
      <c r="F94" s="410"/>
      <c r="G94" s="410"/>
      <c r="H94" s="410"/>
      <c r="I94" s="410"/>
      <c r="J94" s="410"/>
      <c r="K94" s="410"/>
      <c r="L94" s="410"/>
      <c r="M94" s="410"/>
    </row>
    <row r="95" spans="1:14">
      <c r="A95" s="410"/>
      <c r="B95" s="410"/>
      <c r="C95" s="410"/>
      <c r="D95" s="410"/>
      <c r="E95" s="410"/>
      <c r="F95" s="410"/>
      <c r="G95" s="410"/>
      <c r="H95" s="410"/>
      <c r="I95" s="410"/>
      <c r="J95" s="410"/>
      <c r="K95" s="410"/>
      <c r="L95" s="410"/>
      <c r="M95" s="410"/>
    </row>
  </sheetData>
  <mergeCells count="18">
    <mergeCell ref="G8:G9"/>
    <mergeCell ref="I8:I9"/>
    <mergeCell ref="B40:C40"/>
    <mergeCell ref="D40:F40"/>
    <mergeCell ref="M8:M9"/>
    <mergeCell ref="A93:M95"/>
    <mergeCell ref="A2:M2"/>
    <mergeCell ref="A3:M3"/>
    <mergeCell ref="A5:M5"/>
    <mergeCell ref="B35:G35"/>
    <mergeCell ref="C25:H25"/>
    <mergeCell ref="B33:G33"/>
    <mergeCell ref="A4:G4"/>
    <mergeCell ref="A8:A9"/>
    <mergeCell ref="B8:B9"/>
    <mergeCell ref="C8:C9"/>
    <mergeCell ref="D8:F8"/>
    <mergeCell ref="J8:L9"/>
  </mergeCells>
  <pageMargins left="0.46" right="0.19" top="0.44" bottom="0.37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B16" sqref="B16"/>
    </sheetView>
  </sheetViews>
  <sheetFormatPr defaultRowHeight="15"/>
  <cols>
    <col min="1" max="1" width="5.140625" customWidth="1"/>
    <col min="2" max="2" width="46.28515625" customWidth="1"/>
    <col min="3" max="3" width="15.140625" customWidth="1"/>
    <col min="4" max="4" width="19.42578125" customWidth="1"/>
    <col min="5" max="5" width="15.140625" customWidth="1"/>
  </cols>
  <sheetData>
    <row r="2" spans="1:11" ht="19.5">
      <c r="A2" s="411" t="s">
        <v>201</v>
      </c>
      <c r="B2" s="411"/>
      <c r="C2" s="411"/>
      <c r="D2" s="411"/>
      <c r="E2" s="411"/>
      <c r="F2" s="143"/>
      <c r="G2" s="143"/>
      <c r="H2" s="143"/>
      <c r="I2" s="143"/>
      <c r="J2" s="143"/>
      <c r="K2" s="143"/>
    </row>
    <row r="3" spans="1:11" ht="36.75" customHeight="1">
      <c r="A3" s="424" t="s">
        <v>269</v>
      </c>
      <c r="B3" s="424"/>
      <c r="C3" s="424"/>
      <c r="D3" s="424"/>
      <c r="E3" s="424"/>
      <c r="F3" s="162"/>
      <c r="G3" s="162"/>
      <c r="H3" s="162"/>
      <c r="I3" s="162"/>
      <c r="J3" s="162"/>
      <c r="K3" s="162"/>
    </row>
    <row r="4" spans="1:11">
      <c r="A4" s="29"/>
      <c r="B4" s="29"/>
      <c r="C4" s="29"/>
      <c r="D4" s="29"/>
      <c r="E4" s="29"/>
    </row>
    <row r="5" spans="1:11" ht="19.5">
      <c r="A5" s="425" t="s">
        <v>69</v>
      </c>
      <c r="B5" s="425"/>
      <c r="C5" s="425"/>
      <c r="D5" s="425"/>
      <c r="E5" s="425"/>
    </row>
    <row r="6" spans="1:11" ht="18.75">
      <c r="A6" s="22"/>
      <c r="B6" s="22"/>
      <c r="C6" s="22"/>
      <c r="D6" s="22"/>
      <c r="E6" s="22"/>
    </row>
    <row r="7" spans="1:11" ht="16.5" thickBot="1">
      <c r="A7" s="12"/>
      <c r="B7" s="13"/>
      <c r="C7" s="11"/>
      <c r="D7" s="11"/>
      <c r="E7" s="11"/>
    </row>
    <row r="8" spans="1:11" ht="32.25" customHeight="1" thickTop="1">
      <c r="A8" s="157" t="s">
        <v>14</v>
      </c>
      <c r="B8" s="158" t="s">
        <v>15</v>
      </c>
      <c r="C8" s="396" t="s">
        <v>16</v>
      </c>
      <c r="D8" s="420" t="s">
        <v>232</v>
      </c>
      <c r="E8" s="422" t="s">
        <v>17</v>
      </c>
    </row>
    <row r="9" spans="1:11" ht="15.75">
      <c r="A9" s="159" t="s">
        <v>0</v>
      </c>
      <c r="B9" s="144" t="s">
        <v>2</v>
      </c>
      <c r="C9" s="397"/>
      <c r="D9" s="421"/>
      <c r="E9" s="423"/>
    </row>
    <row r="10" spans="1:11" ht="22.5" customHeight="1">
      <c r="A10" s="28">
        <v>1</v>
      </c>
      <c r="B10" s="19" t="s">
        <v>21</v>
      </c>
      <c r="C10" s="1" t="s">
        <v>13</v>
      </c>
      <c r="D10" s="20" t="s">
        <v>56</v>
      </c>
      <c r="E10" s="115"/>
    </row>
    <row r="11" spans="1:11" ht="22.5" customHeight="1">
      <c r="A11" s="28">
        <v>2</v>
      </c>
      <c r="B11" s="19" t="s">
        <v>190</v>
      </c>
      <c r="C11" s="1" t="s">
        <v>13</v>
      </c>
      <c r="D11" s="20">
        <v>9</v>
      </c>
      <c r="E11" s="115"/>
    </row>
    <row r="12" spans="1:11" s="35" customFormat="1" ht="22.5" customHeight="1">
      <c r="A12" s="28">
        <v>3</v>
      </c>
      <c r="B12" s="19" t="s">
        <v>191</v>
      </c>
      <c r="C12" s="1" t="s">
        <v>192</v>
      </c>
      <c r="D12" s="20">
        <v>5</v>
      </c>
      <c r="E12" s="116"/>
    </row>
    <row r="13" spans="1:11" s="35" customFormat="1" ht="54" customHeight="1">
      <c r="A13" s="28">
        <v>4</v>
      </c>
      <c r="B13" s="19" t="s">
        <v>195</v>
      </c>
      <c r="C13" s="1" t="s">
        <v>149</v>
      </c>
      <c r="D13" s="20">
        <v>2</v>
      </c>
      <c r="E13" s="116"/>
    </row>
    <row r="14" spans="1:11" ht="24">
      <c r="A14" s="28">
        <v>5</v>
      </c>
      <c r="B14" s="19" t="s">
        <v>27</v>
      </c>
      <c r="C14" s="1" t="s">
        <v>42</v>
      </c>
      <c r="D14" s="20" t="s">
        <v>43</v>
      </c>
      <c r="E14" s="115" t="s">
        <v>187</v>
      </c>
    </row>
    <row r="15" spans="1:11" ht="24">
      <c r="A15" s="28">
        <v>6</v>
      </c>
      <c r="B15" s="19" t="s">
        <v>72</v>
      </c>
      <c r="C15" s="1" t="s">
        <v>70</v>
      </c>
      <c r="D15" s="20">
        <v>1</v>
      </c>
      <c r="E15" s="117" t="s">
        <v>74</v>
      </c>
      <c r="I15" s="65"/>
    </row>
    <row r="16" spans="1:11" ht="15.75">
      <c r="A16" s="28">
        <v>7</v>
      </c>
      <c r="B16" s="19" t="s">
        <v>62</v>
      </c>
      <c r="C16" s="1" t="s">
        <v>13</v>
      </c>
      <c r="D16" s="17" t="s">
        <v>65</v>
      </c>
      <c r="E16" s="118"/>
    </row>
    <row r="17" spans="1:6" ht="31.5">
      <c r="A17" s="28">
        <v>8</v>
      </c>
      <c r="B17" s="34" t="s">
        <v>77</v>
      </c>
      <c r="C17" s="33" t="s">
        <v>75</v>
      </c>
      <c r="D17" s="33" t="s">
        <v>82</v>
      </c>
      <c r="E17" s="119"/>
    </row>
    <row r="18" spans="1:6" ht="15.75">
      <c r="A18" s="28">
        <v>9</v>
      </c>
      <c r="B18" s="34" t="s">
        <v>185</v>
      </c>
      <c r="C18" s="132" t="s">
        <v>19</v>
      </c>
      <c r="D18" s="134" t="s">
        <v>186</v>
      </c>
      <c r="E18" s="119"/>
    </row>
    <row r="19" spans="1:6" ht="15.75">
      <c r="A19" s="160" t="s">
        <v>1</v>
      </c>
      <c r="B19" s="149" t="s">
        <v>137</v>
      </c>
      <c r="C19" s="145"/>
      <c r="D19" s="145"/>
      <c r="E19" s="161"/>
    </row>
    <row r="20" spans="1:6" s="71" customFormat="1" ht="15.75">
      <c r="A20" s="96">
        <v>1</v>
      </c>
      <c r="B20" s="87" t="s">
        <v>150</v>
      </c>
      <c r="C20" s="75" t="s">
        <v>151</v>
      </c>
      <c r="D20" s="380">
        <v>4200</v>
      </c>
      <c r="E20" s="120"/>
      <c r="F20" s="113"/>
    </row>
    <row r="21" spans="1:6" s="71" customFormat="1" ht="15.75">
      <c r="A21" s="97">
        <v>2</v>
      </c>
      <c r="B21" s="86" t="s">
        <v>107</v>
      </c>
      <c r="C21" s="72" t="s">
        <v>153</v>
      </c>
      <c r="D21" s="380">
        <v>9000</v>
      </c>
      <c r="E21" s="121"/>
      <c r="F21" s="114"/>
    </row>
    <row r="22" spans="1:6" s="71" customFormat="1" ht="15.75">
      <c r="A22" s="97">
        <v>3</v>
      </c>
      <c r="B22" s="87" t="s">
        <v>130</v>
      </c>
      <c r="C22" s="75" t="s">
        <v>152</v>
      </c>
      <c r="D22" s="380">
        <v>7000</v>
      </c>
      <c r="E22" s="120"/>
      <c r="F22" s="113"/>
    </row>
    <row r="23" spans="1:6" s="71" customFormat="1" ht="16.5" thickBot="1">
      <c r="A23" s="97">
        <v>4</v>
      </c>
      <c r="B23" s="136" t="s">
        <v>189</v>
      </c>
      <c r="C23" s="133" t="s">
        <v>153</v>
      </c>
      <c r="D23" s="381">
        <v>450</v>
      </c>
      <c r="E23" s="122"/>
      <c r="F23" s="114"/>
    </row>
    <row r="24" spans="1:6" ht="15.75" thickTop="1"/>
  </sheetData>
  <mergeCells count="6">
    <mergeCell ref="D8:D9"/>
    <mergeCell ref="E8:E9"/>
    <mergeCell ref="C8:C9"/>
    <mergeCell ref="A2:E2"/>
    <mergeCell ref="A3:E3"/>
    <mergeCell ref="A5:E5"/>
  </mergeCells>
  <pageMargins left="0.24" right="0.25" top="0.37" bottom="0.44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7"/>
  <sheetViews>
    <sheetView topLeftCell="A28" workbookViewId="0">
      <selection activeCell="A3" sqref="A3:K3"/>
    </sheetView>
  </sheetViews>
  <sheetFormatPr defaultRowHeight="15"/>
  <cols>
    <col min="1" max="1" width="5.140625" customWidth="1"/>
    <col min="2" max="2" width="39.7109375" customWidth="1"/>
    <col min="3" max="5" width="17" customWidth="1"/>
    <col min="7" max="13" width="0" hidden="1" customWidth="1"/>
  </cols>
  <sheetData>
    <row r="2" spans="1:11" ht="24" customHeight="1">
      <c r="A2" s="411" t="s">
        <v>201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 ht="38.25" customHeight="1">
      <c r="A3" s="424" t="s">
        <v>269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</row>
    <row r="4" spans="1:11">
      <c r="A4" s="401"/>
      <c r="B4" s="401"/>
      <c r="C4" s="401"/>
      <c r="D4" s="401"/>
      <c r="E4" s="401"/>
    </row>
    <row r="5" spans="1:11" ht="19.5" customHeight="1">
      <c r="A5" s="408" t="s">
        <v>60</v>
      </c>
      <c r="B5" s="408"/>
      <c r="C5" s="408"/>
      <c r="D5" s="408"/>
      <c r="E5" s="408"/>
    </row>
    <row r="6" spans="1:11" ht="18.75">
      <c r="A6" s="22"/>
      <c r="B6" s="22"/>
      <c r="C6" s="22"/>
      <c r="D6" s="22"/>
      <c r="E6" s="22"/>
    </row>
    <row r="7" spans="1:11" ht="15.75">
      <c r="A7" s="12"/>
      <c r="B7" s="13"/>
      <c r="C7" s="11"/>
      <c r="D7" s="11"/>
      <c r="E7" s="11"/>
    </row>
    <row r="8" spans="1:11" ht="23.25" customHeight="1">
      <c r="A8" s="405" t="s">
        <v>14</v>
      </c>
      <c r="B8" s="405" t="s">
        <v>15</v>
      </c>
      <c r="C8" s="405" t="s">
        <v>16</v>
      </c>
      <c r="D8" s="405" t="s">
        <v>232</v>
      </c>
      <c r="E8" s="405" t="s">
        <v>17</v>
      </c>
    </row>
    <row r="9" spans="1:11" ht="26.25" customHeight="1">
      <c r="A9" s="405"/>
      <c r="B9" s="405"/>
      <c r="C9" s="405"/>
      <c r="D9" s="405"/>
      <c r="E9" s="405"/>
    </row>
    <row r="10" spans="1:11" ht="15.75">
      <c r="A10" s="2" t="s">
        <v>0</v>
      </c>
      <c r="B10" s="3" t="s">
        <v>2</v>
      </c>
      <c r="C10" s="2"/>
      <c r="D10" s="26"/>
      <c r="E10" s="2"/>
    </row>
    <row r="11" spans="1:11" ht="15.75">
      <c r="A11" s="6">
        <v>1</v>
      </c>
      <c r="B11" s="5" t="s">
        <v>199</v>
      </c>
      <c r="C11" s="32" t="s">
        <v>58</v>
      </c>
      <c r="D11" s="50" t="s">
        <v>0</v>
      </c>
      <c r="E11" s="5"/>
    </row>
    <row r="12" spans="1:11" ht="31.5">
      <c r="A12" s="6">
        <v>2</v>
      </c>
      <c r="B12" s="5" t="s">
        <v>57</v>
      </c>
      <c r="C12" s="32" t="s">
        <v>59</v>
      </c>
      <c r="D12" s="50" t="s">
        <v>0</v>
      </c>
      <c r="E12" s="5"/>
    </row>
    <row r="13" spans="1:11" ht="15.75">
      <c r="A13" s="6">
        <v>3</v>
      </c>
      <c r="B13" s="19" t="s">
        <v>21</v>
      </c>
      <c r="C13" s="1" t="s">
        <v>13</v>
      </c>
      <c r="D13" s="51" t="s">
        <v>49</v>
      </c>
      <c r="E13" s="31"/>
    </row>
    <row r="14" spans="1:11" ht="15.75">
      <c r="A14" s="6">
        <v>4</v>
      </c>
      <c r="B14" s="19" t="s">
        <v>62</v>
      </c>
      <c r="C14" s="1" t="s">
        <v>19</v>
      </c>
      <c r="D14" s="17" t="s">
        <v>68</v>
      </c>
      <c r="E14" s="53"/>
    </row>
    <row r="15" spans="1:11" ht="31.5">
      <c r="A15" s="32">
        <v>5</v>
      </c>
      <c r="B15" s="34" t="s">
        <v>77</v>
      </c>
      <c r="C15" s="163" t="s">
        <v>75</v>
      </c>
      <c r="D15" s="163" t="s">
        <v>82</v>
      </c>
      <c r="E15" s="36"/>
    </row>
    <row r="16" spans="1:11" ht="15.75">
      <c r="A16" s="213" t="s">
        <v>1</v>
      </c>
      <c r="B16" s="149" t="s">
        <v>154</v>
      </c>
      <c r="C16" s="109"/>
      <c r="D16" s="36"/>
      <c r="E16" s="36"/>
    </row>
    <row r="17" spans="1:13" ht="16.5" customHeight="1">
      <c r="A17" s="103">
        <v>1</v>
      </c>
      <c r="B17" s="168" t="s">
        <v>135</v>
      </c>
      <c r="C17" s="92" t="s">
        <v>99</v>
      </c>
      <c r="D17" s="124">
        <f>'Toan vien'!F28</f>
        <v>150</v>
      </c>
      <c r="E17" s="39"/>
      <c r="F17" s="123"/>
      <c r="G17" s="37"/>
      <c r="H17" s="36"/>
      <c r="I17" s="36"/>
      <c r="M17" s="59"/>
    </row>
    <row r="18" spans="1:13" ht="15.75">
      <c r="A18" s="103">
        <v>2</v>
      </c>
      <c r="B18" s="86" t="s">
        <v>100</v>
      </c>
      <c r="C18" s="92" t="s">
        <v>99</v>
      </c>
      <c r="D18" s="124">
        <f>'Toan vien'!F29</f>
        <v>200</v>
      </c>
      <c r="E18" s="39"/>
      <c r="F18" s="123"/>
      <c r="G18" s="37"/>
      <c r="H18" s="36"/>
      <c r="I18" s="36"/>
      <c r="M18" s="59"/>
    </row>
    <row r="19" spans="1:13" ht="15.75">
      <c r="A19" s="103">
        <v>3</v>
      </c>
      <c r="B19" s="86" t="s">
        <v>101</v>
      </c>
      <c r="C19" s="92" t="s">
        <v>44</v>
      </c>
      <c r="D19" s="124">
        <f>'Toan vien'!F30</f>
        <v>600</v>
      </c>
      <c r="E19" s="39"/>
      <c r="F19" s="123"/>
      <c r="G19" s="37"/>
      <c r="H19" s="36"/>
      <c r="I19" s="36"/>
      <c r="M19" s="59"/>
    </row>
    <row r="20" spans="1:13" ht="16.5" thickBot="1">
      <c r="A20" s="103">
        <v>4</v>
      </c>
      <c r="B20" s="86" t="s">
        <v>140</v>
      </c>
      <c r="C20" s="92" t="s">
        <v>44</v>
      </c>
      <c r="D20" s="124">
        <f>'Toan vien'!F31</f>
        <v>3000</v>
      </c>
      <c r="E20" s="39"/>
      <c r="F20" s="123"/>
      <c r="G20" s="112"/>
      <c r="H20" s="69"/>
      <c r="I20" s="69"/>
      <c r="M20" s="63"/>
    </row>
    <row r="21" spans="1:13" ht="16.5" thickTop="1">
      <c r="A21" s="103">
        <v>5</v>
      </c>
      <c r="B21" s="86" t="s">
        <v>166</v>
      </c>
      <c r="C21" s="92" t="s">
        <v>44</v>
      </c>
      <c r="D21" s="124">
        <f>'Toan vien'!F32</f>
        <v>0</v>
      </c>
      <c r="E21" s="39"/>
      <c r="F21" s="123"/>
      <c r="G21" s="114"/>
      <c r="H21" s="9"/>
      <c r="I21" s="9"/>
      <c r="M21" s="9"/>
    </row>
    <row r="22" spans="1:13" ht="15.75">
      <c r="A22" s="214" t="s">
        <v>76</v>
      </c>
      <c r="B22" s="86" t="s">
        <v>167</v>
      </c>
      <c r="C22" s="92" t="s">
        <v>44</v>
      </c>
      <c r="D22" s="124">
        <f>'Toan vien'!F33</f>
        <v>400</v>
      </c>
      <c r="E22" s="36"/>
      <c r="F22" s="9"/>
    </row>
    <row r="23" spans="1:13" ht="15.75">
      <c r="A23" s="214" t="s">
        <v>76</v>
      </c>
      <c r="B23" s="86" t="s">
        <v>168</v>
      </c>
      <c r="C23" s="92" t="s">
        <v>44</v>
      </c>
      <c r="D23" s="124">
        <f>'Toan vien'!F34</f>
        <v>200</v>
      </c>
      <c r="E23" s="36"/>
      <c r="F23" s="9"/>
    </row>
    <row r="24" spans="1:13" ht="15.75">
      <c r="A24" s="214" t="s">
        <v>76</v>
      </c>
      <c r="B24" s="86" t="s">
        <v>169</v>
      </c>
      <c r="C24" s="92" t="s">
        <v>44</v>
      </c>
      <c r="D24" s="124">
        <f>'Toan vien'!F35</f>
        <v>200</v>
      </c>
      <c r="E24" s="36"/>
      <c r="F24" s="9"/>
    </row>
    <row r="25" spans="1:13" ht="15.75">
      <c r="A25" s="215" t="s">
        <v>76</v>
      </c>
      <c r="B25" s="75" t="s">
        <v>179</v>
      </c>
      <c r="C25" s="92" t="s">
        <v>44</v>
      </c>
      <c r="D25" s="124">
        <f>'Toan vien'!F36</f>
        <v>200</v>
      </c>
      <c r="E25" s="66"/>
      <c r="F25" s="68"/>
    </row>
    <row r="26" spans="1:13" ht="15.75">
      <c r="A26" s="215" t="s">
        <v>76</v>
      </c>
      <c r="B26" s="86" t="s">
        <v>155</v>
      </c>
      <c r="C26" s="92" t="s">
        <v>44</v>
      </c>
      <c r="D26" s="124">
        <f>'Toan vien'!F37</f>
        <v>300</v>
      </c>
      <c r="E26" s="36"/>
      <c r="F26" s="9"/>
    </row>
    <row r="27" spans="1:13" ht="15.75">
      <c r="A27" s="215" t="s">
        <v>76</v>
      </c>
      <c r="B27" s="87" t="s">
        <v>170</v>
      </c>
      <c r="C27" s="92" t="s">
        <v>44</v>
      </c>
      <c r="D27" s="124">
        <f>'Toan vien'!F38</f>
        <v>1500</v>
      </c>
      <c r="E27" s="66"/>
      <c r="F27" s="68"/>
    </row>
    <row r="28" spans="1:13" ht="15.75">
      <c r="A28" s="215" t="s">
        <v>76</v>
      </c>
      <c r="B28" s="86" t="s">
        <v>156</v>
      </c>
      <c r="C28" s="92" t="s">
        <v>44</v>
      </c>
      <c r="D28" s="124">
        <f>'Toan vien'!F39</f>
        <v>1100</v>
      </c>
      <c r="E28" s="36"/>
      <c r="F28" s="9"/>
    </row>
    <row r="29" spans="1:13" ht="15.75">
      <c r="A29" s="215" t="s">
        <v>76</v>
      </c>
      <c r="B29" s="86" t="s">
        <v>171</v>
      </c>
      <c r="C29" s="92" t="s">
        <v>44</v>
      </c>
      <c r="D29" s="124">
        <f>'Toan vien'!F40</f>
        <v>1500</v>
      </c>
      <c r="E29" s="36"/>
      <c r="F29" s="9"/>
    </row>
    <row r="30" spans="1:13" ht="31.5">
      <c r="A30" s="215" t="s">
        <v>76</v>
      </c>
      <c r="B30" s="98" t="s">
        <v>172</v>
      </c>
      <c r="C30" s="92" t="s">
        <v>44</v>
      </c>
      <c r="D30" s="124">
        <f>'Toan vien'!F41</f>
        <v>300</v>
      </c>
      <c r="E30" s="36"/>
      <c r="F30" s="9"/>
    </row>
    <row r="31" spans="1:13" ht="15.75">
      <c r="A31" s="215" t="s">
        <v>76</v>
      </c>
      <c r="B31" s="86" t="s">
        <v>173</v>
      </c>
      <c r="C31" s="92" t="s">
        <v>44</v>
      </c>
      <c r="D31" s="124">
        <f>'Toan vien'!F42</f>
        <v>200</v>
      </c>
      <c r="E31" s="36"/>
      <c r="F31" s="9"/>
    </row>
    <row r="32" spans="1:13" ht="15.75">
      <c r="A32" s="215" t="s">
        <v>76</v>
      </c>
      <c r="B32" s="75" t="s">
        <v>180</v>
      </c>
      <c r="C32" s="92" t="s">
        <v>44</v>
      </c>
      <c r="D32" s="124" t="e">
        <f>'Toan vien'!#REF!</f>
        <v>#REF!</v>
      </c>
      <c r="E32" s="36"/>
      <c r="F32" s="9"/>
    </row>
    <row r="33" spans="1:9" ht="15.75">
      <c r="A33" s="215" t="s">
        <v>76</v>
      </c>
      <c r="B33" s="75" t="s">
        <v>181</v>
      </c>
      <c r="C33" s="92" t="s">
        <v>44</v>
      </c>
      <c r="D33" s="124">
        <f>'Toan vien'!F43</f>
        <v>1500</v>
      </c>
      <c r="E33" s="36"/>
      <c r="F33" s="9"/>
    </row>
    <row r="34" spans="1:9" ht="15.75">
      <c r="A34" s="215" t="s">
        <v>76</v>
      </c>
      <c r="B34" s="86" t="s">
        <v>157</v>
      </c>
      <c r="C34" s="92" t="s">
        <v>44</v>
      </c>
      <c r="D34" s="124">
        <f>'Toan vien'!F44</f>
        <v>1000</v>
      </c>
      <c r="E34" s="36"/>
      <c r="F34" s="9"/>
    </row>
    <row r="35" spans="1:9" ht="15.75">
      <c r="A35" s="215" t="s">
        <v>76</v>
      </c>
      <c r="B35" s="86" t="s">
        <v>158</v>
      </c>
      <c r="C35" s="92" t="s">
        <v>44</v>
      </c>
      <c r="D35" s="124">
        <f>'Toan vien'!F45</f>
        <v>1500</v>
      </c>
      <c r="E35" s="36"/>
      <c r="F35" s="9"/>
    </row>
    <row r="36" spans="1:9" ht="15.75">
      <c r="A36" s="215" t="s">
        <v>76</v>
      </c>
      <c r="B36" s="86" t="s">
        <v>174</v>
      </c>
      <c r="C36" s="92" t="s">
        <v>44</v>
      </c>
      <c r="D36" s="124">
        <f>'Toan vien'!F46</f>
        <v>1500</v>
      </c>
      <c r="E36" s="36"/>
      <c r="F36" s="9"/>
    </row>
    <row r="37" spans="1:9" ht="31.5">
      <c r="A37" s="215" t="s">
        <v>76</v>
      </c>
      <c r="B37" s="126" t="s">
        <v>175</v>
      </c>
      <c r="C37" s="92" t="s">
        <v>44</v>
      </c>
      <c r="D37" s="124">
        <f>'Toan vien'!F47</f>
        <v>800</v>
      </c>
      <c r="E37" s="66"/>
      <c r="F37" s="68"/>
    </row>
    <row r="38" spans="1:9" ht="31.5">
      <c r="A38" s="216" t="s">
        <v>76</v>
      </c>
      <c r="B38" s="98" t="s">
        <v>176</v>
      </c>
      <c r="C38" s="92" t="s">
        <v>44</v>
      </c>
      <c r="D38" s="124">
        <f>'Toan vien'!F48</f>
        <v>3500</v>
      </c>
      <c r="E38" s="36"/>
      <c r="F38" s="9"/>
    </row>
    <row r="39" spans="1:9" ht="16.5" thickBot="1">
      <c r="A39" s="215" t="s">
        <v>76</v>
      </c>
      <c r="B39" s="86" t="s">
        <v>177</v>
      </c>
      <c r="C39" s="92" t="s">
        <v>44</v>
      </c>
      <c r="D39" s="124">
        <f>'Toan vien'!F49</f>
        <v>100</v>
      </c>
      <c r="E39" s="36"/>
      <c r="F39" s="9"/>
    </row>
    <row r="40" spans="1:9" ht="16.5" thickBot="1">
      <c r="A40" s="215" t="s">
        <v>76</v>
      </c>
      <c r="B40" s="87" t="s">
        <v>159</v>
      </c>
      <c r="C40" s="92" t="s">
        <v>44</v>
      </c>
      <c r="D40" s="124">
        <f>'Toan vien'!F50</f>
        <v>30</v>
      </c>
      <c r="E40" s="66"/>
      <c r="F40" s="68"/>
      <c r="G40" s="64"/>
      <c r="H40" s="64"/>
      <c r="I40" s="64"/>
    </row>
    <row r="41" spans="1:9" ht="16.5" thickBot="1">
      <c r="A41" s="215" t="s">
        <v>76</v>
      </c>
      <c r="B41" s="87" t="s">
        <v>160</v>
      </c>
      <c r="C41" s="92" t="s">
        <v>44</v>
      </c>
      <c r="D41" s="124">
        <f>'Toan vien'!F51</f>
        <v>30</v>
      </c>
      <c r="E41" s="66"/>
      <c r="F41" s="68"/>
      <c r="G41" s="64"/>
      <c r="H41" s="64"/>
      <c r="I41" s="64"/>
    </row>
    <row r="42" spans="1:9" ht="15.75">
      <c r="A42" s="215" t="s">
        <v>76</v>
      </c>
      <c r="B42" s="86" t="s">
        <v>161</v>
      </c>
      <c r="C42" s="92" t="s">
        <v>44</v>
      </c>
      <c r="D42" s="124">
        <f>'Toan vien'!F52</f>
        <v>30</v>
      </c>
      <c r="E42" s="36"/>
      <c r="F42" s="9"/>
    </row>
    <row r="43" spans="1:9" ht="16.5" thickBot="1">
      <c r="A43" s="215" t="s">
        <v>76</v>
      </c>
      <c r="B43" s="86" t="s">
        <v>178</v>
      </c>
      <c r="C43" s="92" t="s">
        <v>44</v>
      </c>
      <c r="D43" s="124">
        <f>'Toan vien'!F53</f>
        <v>30</v>
      </c>
      <c r="E43" s="36"/>
      <c r="F43" s="9"/>
    </row>
    <row r="44" spans="1:9" ht="16.5" thickBot="1">
      <c r="A44" s="215" t="s">
        <v>76</v>
      </c>
      <c r="B44" s="87" t="s">
        <v>162</v>
      </c>
      <c r="C44" s="92" t="s">
        <v>44</v>
      </c>
      <c r="D44" s="124">
        <f>'Toan vien'!F54</f>
        <v>0</v>
      </c>
      <c r="E44" s="66"/>
      <c r="F44" s="68"/>
      <c r="G44" s="64"/>
      <c r="H44" s="64"/>
      <c r="I44" s="64"/>
    </row>
    <row r="45" spans="1:9" ht="15.75">
      <c r="A45" s="215" t="s">
        <v>76</v>
      </c>
      <c r="B45" s="87" t="s">
        <v>163</v>
      </c>
      <c r="C45" s="92" t="s">
        <v>44</v>
      </c>
      <c r="D45" s="124">
        <f>'Toan vien'!F55</f>
        <v>20</v>
      </c>
      <c r="E45" s="67"/>
      <c r="F45" s="9"/>
    </row>
    <row r="46" spans="1:9" ht="15.75">
      <c r="A46" s="215" t="s">
        <v>76</v>
      </c>
      <c r="B46" s="86" t="s">
        <v>164</v>
      </c>
      <c r="C46" s="92" t="s">
        <v>44</v>
      </c>
      <c r="D46" s="124">
        <f>'Toan vien'!F56</f>
        <v>0</v>
      </c>
      <c r="E46" s="36"/>
      <c r="F46" s="9"/>
    </row>
    <row r="47" spans="1:9" ht="15.75">
      <c r="A47" s="215" t="s">
        <v>76</v>
      </c>
      <c r="B47" s="87" t="s">
        <v>165</v>
      </c>
      <c r="C47" s="92" t="s">
        <v>44</v>
      </c>
      <c r="D47" s="124">
        <f>'Toan vien'!F57</f>
        <v>200</v>
      </c>
      <c r="E47" s="66"/>
      <c r="F47" s="9"/>
    </row>
  </sheetData>
  <mergeCells count="9">
    <mergeCell ref="E8:E9"/>
    <mergeCell ref="A2:K2"/>
    <mergeCell ref="A3:K3"/>
    <mergeCell ref="A4:E4"/>
    <mergeCell ref="A5:E5"/>
    <mergeCell ref="A8:A9"/>
    <mergeCell ref="B8:B9"/>
    <mergeCell ref="C8:C9"/>
    <mergeCell ref="D8:D9"/>
  </mergeCells>
  <pageMargins left="0.27" right="0.19" top="0.46" bottom="0.41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17"/>
  <sheetViews>
    <sheetView workbookViewId="0">
      <selection activeCell="A3" sqref="A3:E3"/>
    </sheetView>
  </sheetViews>
  <sheetFormatPr defaultRowHeight="15"/>
  <cols>
    <col min="1" max="1" width="6.28515625" customWidth="1"/>
    <col min="2" max="2" width="43.85546875" customWidth="1"/>
    <col min="3" max="5" width="16.85546875" customWidth="1"/>
  </cols>
  <sheetData>
    <row r="2" spans="1:13" ht="19.5">
      <c r="A2" s="398" t="s">
        <v>201</v>
      </c>
      <c r="B2" s="398"/>
      <c r="C2" s="398"/>
      <c r="D2" s="398"/>
      <c r="E2" s="398"/>
      <c r="F2" s="143"/>
      <c r="G2" s="143"/>
      <c r="H2" s="143"/>
      <c r="I2" s="143"/>
      <c r="J2" s="143"/>
      <c r="K2" s="143"/>
      <c r="L2" s="143"/>
      <c r="M2" s="143"/>
    </row>
    <row r="3" spans="1:13" ht="36.75" customHeight="1">
      <c r="A3" s="424" t="s">
        <v>268</v>
      </c>
      <c r="B3" s="424"/>
      <c r="C3" s="424"/>
      <c r="D3" s="424"/>
      <c r="E3" s="424"/>
      <c r="F3" s="162"/>
      <c r="G3" s="162"/>
      <c r="H3" s="162"/>
      <c r="I3" s="162"/>
      <c r="J3" s="162"/>
      <c r="K3" s="162"/>
      <c r="L3" s="162"/>
      <c r="M3" s="162"/>
    </row>
    <row r="4" spans="1:13">
      <c r="A4" s="401"/>
      <c r="B4" s="401"/>
      <c r="C4" s="401"/>
      <c r="D4" s="401"/>
      <c r="E4" s="401"/>
    </row>
    <row r="5" spans="1:13" ht="19.5">
      <c r="A5" s="408" t="s">
        <v>50</v>
      </c>
      <c r="B5" s="408"/>
      <c r="C5" s="408"/>
      <c r="D5" s="408"/>
      <c r="E5" s="408"/>
    </row>
    <row r="6" spans="1:13" ht="18.75">
      <c r="A6" s="22"/>
      <c r="B6" s="22"/>
      <c r="C6" s="22"/>
      <c r="D6" s="22"/>
      <c r="E6" s="22"/>
    </row>
    <row r="7" spans="1:13" ht="16.5" thickBot="1">
      <c r="A7" s="12"/>
      <c r="B7" s="13"/>
      <c r="C7" s="11"/>
      <c r="D7" s="11"/>
      <c r="E7" s="11"/>
    </row>
    <row r="8" spans="1:13" ht="32.25" thickTop="1">
      <c r="A8" s="23" t="s">
        <v>14</v>
      </c>
      <c r="B8" s="24" t="s">
        <v>15</v>
      </c>
      <c r="C8" s="24" t="s">
        <v>16</v>
      </c>
      <c r="D8" s="24" t="s">
        <v>232</v>
      </c>
      <c r="E8" s="25" t="s">
        <v>17</v>
      </c>
    </row>
    <row r="9" spans="1:13" ht="15.75">
      <c r="A9" s="4">
        <v>1</v>
      </c>
      <c r="B9" s="5" t="s">
        <v>3</v>
      </c>
      <c r="C9" s="6" t="s">
        <v>4</v>
      </c>
      <c r="D9" s="45">
        <v>30</v>
      </c>
      <c r="E9" s="15"/>
    </row>
    <row r="10" spans="1:13" ht="15.75">
      <c r="A10" s="4">
        <v>2</v>
      </c>
      <c r="B10" s="43" t="s">
        <v>46</v>
      </c>
      <c r="C10" s="44" t="s">
        <v>7</v>
      </c>
      <c r="D10" s="47">
        <v>10</v>
      </c>
      <c r="E10" s="15"/>
    </row>
    <row r="11" spans="1:13" ht="15.75">
      <c r="A11" s="4">
        <v>3</v>
      </c>
      <c r="B11" s="43" t="s">
        <v>47</v>
      </c>
      <c r="C11" s="44" t="s">
        <v>7</v>
      </c>
      <c r="D11" s="47">
        <v>150</v>
      </c>
      <c r="E11" s="15"/>
    </row>
    <row r="12" spans="1:13" ht="15.75">
      <c r="A12" s="4">
        <v>4</v>
      </c>
      <c r="B12" s="43" t="s">
        <v>48</v>
      </c>
      <c r="C12" s="44" t="s">
        <v>7</v>
      </c>
      <c r="D12" s="47">
        <v>50</v>
      </c>
      <c r="E12" s="15"/>
    </row>
    <row r="13" spans="1:13" ht="15.75">
      <c r="A13" s="28">
        <v>5</v>
      </c>
      <c r="B13" s="16" t="s">
        <v>61</v>
      </c>
      <c r="C13" s="7" t="s">
        <v>13</v>
      </c>
      <c r="D13" s="46" t="s">
        <v>200</v>
      </c>
      <c r="E13" s="18"/>
    </row>
    <row r="14" spans="1:13" ht="15.75">
      <c r="A14" s="28">
        <v>6</v>
      </c>
      <c r="B14" s="16" t="s">
        <v>21</v>
      </c>
      <c r="C14" s="7" t="s">
        <v>13</v>
      </c>
      <c r="D14" s="20">
        <v>4</v>
      </c>
      <c r="E14" s="21"/>
    </row>
    <row r="15" spans="1:13" s="35" customFormat="1" ht="18.75" customHeight="1">
      <c r="A15" s="28">
        <v>7</v>
      </c>
      <c r="B15" s="19" t="s">
        <v>62</v>
      </c>
      <c r="C15" s="1" t="s">
        <v>19</v>
      </c>
      <c r="D15" s="20" t="s">
        <v>67</v>
      </c>
      <c r="E15" s="27"/>
    </row>
    <row r="16" spans="1:13" ht="32.25" thickBot="1">
      <c r="A16" s="60">
        <v>8</v>
      </c>
      <c r="B16" s="61" t="s">
        <v>77</v>
      </c>
      <c r="C16" s="62" t="s">
        <v>75</v>
      </c>
      <c r="D16" s="142" t="s">
        <v>82</v>
      </c>
      <c r="E16" s="110"/>
    </row>
    <row r="17" ht="15.75" thickTop="1"/>
  </sheetData>
  <mergeCells count="4">
    <mergeCell ref="A4:E4"/>
    <mergeCell ref="A5:E5"/>
    <mergeCell ref="A2:E2"/>
    <mergeCell ref="A3:E3"/>
  </mergeCells>
  <pageMargins left="0.59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activeCell="A2" sqref="A2:E2"/>
    </sheetView>
  </sheetViews>
  <sheetFormatPr defaultRowHeight="15"/>
  <cols>
    <col min="1" max="1" width="5.28515625" style="8" bestFit="1" customWidth="1"/>
    <col min="2" max="2" width="41.28515625" style="8" customWidth="1"/>
    <col min="3" max="3" width="9.7109375" style="8" customWidth="1"/>
    <col min="4" max="4" width="18.7109375" style="8" customWidth="1"/>
    <col min="5" max="5" width="15.5703125" style="8" customWidth="1"/>
    <col min="6" max="6" width="11.28515625" style="8" customWidth="1"/>
    <col min="7" max="7" width="11.85546875" style="8" customWidth="1"/>
    <col min="8" max="16384" width="9.140625" style="8"/>
  </cols>
  <sheetData>
    <row r="1" spans="1:16" ht="19.5">
      <c r="A1" s="398" t="s">
        <v>201</v>
      </c>
      <c r="B1" s="398"/>
      <c r="C1" s="398"/>
      <c r="D1" s="398"/>
      <c r="E1" s="398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32.25" customHeight="1">
      <c r="A2" s="424" t="s">
        <v>268</v>
      </c>
      <c r="B2" s="424"/>
      <c r="C2" s="424"/>
      <c r="D2" s="424"/>
      <c r="E2" s="424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</row>
    <row r="3" spans="1:16" ht="18.75">
      <c r="A3" s="22"/>
      <c r="B3" s="22"/>
      <c r="C3" s="22"/>
      <c r="D3" s="22"/>
    </row>
    <row r="4" spans="1:16" ht="15.75" thickBot="1"/>
    <row r="5" spans="1:16" ht="21.75" customHeight="1" thickTop="1">
      <c r="A5" s="23" t="s">
        <v>14</v>
      </c>
      <c r="B5" s="24" t="s">
        <v>15</v>
      </c>
      <c r="C5" s="24" t="s">
        <v>16</v>
      </c>
      <c r="D5" s="24" t="s">
        <v>232</v>
      </c>
      <c r="E5" s="25" t="s">
        <v>17</v>
      </c>
    </row>
    <row r="6" spans="1:16" ht="62.25" customHeight="1">
      <c r="A6" s="32">
        <v>1</v>
      </c>
      <c r="B6" s="426" t="s">
        <v>235</v>
      </c>
      <c r="C6" s="426"/>
      <c r="D6" s="426"/>
      <c r="E6" s="426"/>
    </row>
    <row r="7" spans="1:16" ht="21" customHeight="1">
      <c r="A7" s="32">
        <v>2</v>
      </c>
      <c r="B7" s="19" t="s">
        <v>62</v>
      </c>
      <c r="C7" s="1" t="s">
        <v>19</v>
      </c>
      <c r="D7" s="17" t="s">
        <v>63</v>
      </c>
      <c r="E7" s="53"/>
    </row>
    <row r="8" spans="1:16" ht="42" customHeight="1">
      <c r="A8" s="104">
        <v>3</v>
      </c>
      <c r="B8" s="34" t="s">
        <v>77</v>
      </c>
      <c r="C8" s="33" t="s">
        <v>75</v>
      </c>
      <c r="D8" s="127" t="s">
        <v>193</v>
      </c>
      <c r="E8" s="55"/>
      <c r="F8" s="54"/>
    </row>
    <row r="9" spans="1:16" ht="36.75" customHeight="1">
      <c r="A9" s="135">
        <v>4</v>
      </c>
      <c r="B9" s="1" t="s">
        <v>194</v>
      </c>
      <c r="C9" s="135" t="s">
        <v>19</v>
      </c>
      <c r="D9" s="137">
        <v>9</v>
      </c>
      <c r="E9" s="135"/>
    </row>
    <row r="11" spans="1:16" ht="21" customHeight="1"/>
    <row r="12" spans="1:16" s="30" customFormat="1" ht="21" customHeight="1"/>
    <row r="13" spans="1:16" s="30" customFormat="1" ht="21" customHeight="1"/>
    <row r="14" spans="1:16" ht="21" customHeight="1"/>
    <row r="15" spans="1:16" ht="21" customHeight="1"/>
    <row r="16" spans="1:16" s="30" customFormat="1" ht="21" customHeight="1"/>
    <row r="17" s="30" customFormat="1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36.75" customHeight="1"/>
    <row r="28" ht="42" customHeight="1"/>
    <row r="30" ht="47.25" customHeight="1"/>
    <row r="31" ht="47.25" customHeight="1"/>
  </sheetData>
  <mergeCells count="3">
    <mergeCell ref="B6:E6"/>
    <mergeCell ref="A2:E2"/>
    <mergeCell ref="A1:E1"/>
  </mergeCells>
  <pageMargins left="0.34" right="0.2" top="0.84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17"/>
  <sheetViews>
    <sheetView topLeftCell="A4" workbookViewId="0">
      <selection activeCell="A3" sqref="A3:E3"/>
    </sheetView>
  </sheetViews>
  <sheetFormatPr defaultRowHeight="15"/>
  <cols>
    <col min="1" max="1" width="6" customWidth="1"/>
    <col min="2" max="2" width="40.7109375" customWidth="1"/>
    <col min="4" max="4" width="15.5703125" customWidth="1"/>
    <col min="5" max="5" width="16.85546875" customWidth="1"/>
  </cols>
  <sheetData>
    <row r="2" spans="1:5" ht="19.5">
      <c r="A2" s="411" t="s">
        <v>201</v>
      </c>
      <c r="B2" s="411"/>
      <c r="C2" s="411"/>
      <c r="D2" s="411"/>
      <c r="E2" s="411"/>
    </row>
    <row r="3" spans="1:5" ht="31.5" customHeight="1">
      <c r="A3" s="424" t="s">
        <v>268</v>
      </c>
      <c r="B3" s="424"/>
      <c r="C3" s="424"/>
      <c r="D3" s="424"/>
      <c r="E3" s="424"/>
    </row>
    <row r="4" spans="1:5">
      <c r="A4" s="401"/>
      <c r="B4" s="401"/>
      <c r="C4" s="401"/>
      <c r="D4" s="401"/>
      <c r="E4" s="401"/>
    </row>
    <row r="5" spans="1:5" ht="19.5" customHeight="1">
      <c r="A5" s="408" t="s">
        <v>51</v>
      </c>
      <c r="B5" s="408"/>
      <c r="C5" s="408"/>
      <c r="D5" s="408"/>
      <c r="E5" s="408"/>
    </row>
    <row r="6" spans="1:5" ht="18.75">
      <c r="A6" s="22"/>
      <c r="B6" s="22"/>
      <c r="C6" s="22"/>
      <c r="D6" s="22"/>
      <c r="E6" s="22"/>
    </row>
    <row r="7" spans="1:5" ht="16.5" thickBot="1">
      <c r="A7" s="12"/>
      <c r="B7" s="13"/>
      <c r="C7" s="11"/>
      <c r="D7" s="11"/>
      <c r="E7" s="11"/>
    </row>
    <row r="8" spans="1:5" ht="32.25" customHeight="1" thickTop="1">
      <c r="A8" s="23" t="s">
        <v>14</v>
      </c>
      <c r="B8" s="24" t="s">
        <v>15</v>
      </c>
      <c r="C8" s="24" t="s">
        <v>16</v>
      </c>
      <c r="D8" s="24" t="s">
        <v>232</v>
      </c>
      <c r="E8" s="25" t="s">
        <v>17</v>
      </c>
    </row>
    <row r="9" spans="1:5" ht="34.5" customHeight="1">
      <c r="A9" s="28">
        <v>1</v>
      </c>
      <c r="B9" s="19" t="s">
        <v>22</v>
      </c>
      <c r="C9" s="1" t="s">
        <v>42</v>
      </c>
      <c r="D9" s="128" t="s">
        <v>43</v>
      </c>
      <c r="E9" s="14"/>
    </row>
    <row r="10" spans="1:5" s="35" customFormat="1" ht="23.25" customHeight="1">
      <c r="A10" s="130">
        <v>2</v>
      </c>
      <c r="B10" s="49" t="s">
        <v>28</v>
      </c>
      <c r="C10" s="1" t="s">
        <v>44</v>
      </c>
      <c r="D10" s="128" t="s">
        <v>45</v>
      </c>
      <c r="E10" s="14"/>
    </row>
    <row r="11" spans="1:5" ht="34.5" customHeight="1">
      <c r="A11" s="130">
        <v>3</v>
      </c>
      <c r="B11" s="40" t="s">
        <v>237</v>
      </c>
      <c r="C11" s="1" t="s">
        <v>13</v>
      </c>
      <c r="D11" s="128" t="s">
        <v>23</v>
      </c>
      <c r="E11" s="14"/>
    </row>
    <row r="12" spans="1:5" ht="24">
      <c r="A12" s="28">
        <v>4</v>
      </c>
      <c r="B12" s="52" t="s">
        <v>24</v>
      </c>
      <c r="C12" s="1" t="s">
        <v>6</v>
      </c>
      <c r="D12" s="128">
        <v>1</v>
      </c>
      <c r="E12" s="27" t="s">
        <v>25</v>
      </c>
    </row>
    <row r="13" spans="1:5" ht="23.25" customHeight="1">
      <c r="A13" s="130">
        <v>5</v>
      </c>
      <c r="B13" s="19" t="s">
        <v>28</v>
      </c>
      <c r="C13" s="1" t="s">
        <v>44</v>
      </c>
      <c r="D13" s="128" t="s">
        <v>45</v>
      </c>
      <c r="E13" s="59"/>
    </row>
    <row r="14" spans="1:5" ht="30.75" customHeight="1">
      <c r="A14" s="130">
        <v>6</v>
      </c>
      <c r="B14" s="19" t="s">
        <v>73</v>
      </c>
      <c r="C14" s="1" t="s">
        <v>44</v>
      </c>
      <c r="D14" s="128">
        <v>1</v>
      </c>
      <c r="E14" s="111" t="s">
        <v>74</v>
      </c>
    </row>
    <row r="15" spans="1:5" ht="24" customHeight="1">
      <c r="A15" s="28">
        <v>7</v>
      </c>
      <c r="B15" s="19" t="s">
        <v>62</v>
      </c>
      <c r="C15" s="1" t="s">
        <v>19</v>
      </c>
      <c r="D15" s="128" t="s">
        <v>64</v>
      </c>
      <c r="E15" s="21"/>
    </row>
    <row r="16" spans="1:5" ht="32.25" thickBot="1">
      <c r="A16" s="131">
        <v>8</v>
      </c>
      <c r="B16" s="61" t="s">
        <v>77</v>
      </c>
      <c r="C16" s="62" t="s">
        <v>75</v>
      </c>
      <c r="D16" s="129" t="s">
        <v>82</v>
      </c>
      <c r="E16" s="63"/>
    </row>
    <row r="17" ht="15.75" thickTop="1"/>
  </sheetData>
  <mergeCells count="4">
    <mergeCell ref="A2:E2"/>
    <mergeCell ref="A3:E3"/>
    <mergeCell ref="A4:E4"/>
    <mergeCell ref="A5:E5"/>
  </mergeCells>
  <pageMargins left="0.49" right="0.4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A3" sqref="A3:E3"/>
    </sheetView>
  </sheetViews>
  <sheetFormatPr defaultRowHeight="15"/>
  <cols>
    <col min="1" max="1" width="7.140625" customWidth="1"/>
    <col min="2" max="2" width="43.140625" customWidth="1"/>
    <col min="3" max="3" width="12.140625" customWidth="1"/>
    <col min="4" max="4" width="19.85546875" customWidth="1"/>
    <col min="5" max="5" width="10.7109375" bestFit="1" customWidth="1"/>
  </cols>
  <sheetData>
    <row r="2" spans="1:5" ht="18.75">
      <c r="A2" s="398" t="s">
        <v>201</v>
      </c>
      <c r="B2" s="398"/>
      <c r="C2" s="398"/>
      <c r="D2" s="398"/>
      <c r="E2" s="398"/>
    </row>
    <row r="3" spans="1:5" ht="33" customHeight="1">
      <c r="A3" s="424" t="s">
        <v>269</v>
      </c>
      <c r="B3" s="424"/>
      <c r="C3" s="424"/>
      <c r="D3" s="424"/>
      <c r="E3" s="424"/>
    </row>
    <row r="4" spans="1:5">
      <c r="A4" s="401"/>
      <c r="B4" s="401"/>
      <c r="C4" s="401"/>
      <c r="D4" s="401"/>
      <c r="E4" s="401"/>
    </row>
    <row r="5" spans="1:5" ht="19.5">
      <c r="A5" s="408" t="s">
        <v>52</v>
      </c>
      <c r="B5" s="408"/>
      <c r="C5" s="408"/>
      <c r="D5" s="408"/>
      <c r="E5" s="408"/>
    </row>
    <row r="6" spans="1:5" ht="18.75">
      <c r="A6" s="22"/>
      <c r="B6" s="22"/>
      <c r="C6" s="22"/>
      <c r="D6" s="22"/>
      <c r="E6" s="22"/>
    </row>
    <row r="7" spans="1:5" ht="15.75">
      <c r="A7" s="12"/>
      <c r="B7" s="13"/>
      <c r="C7" s="11"/>
      <c r="D7" s="11"/>
      <c r="E7" s="11"/>
    </row>
    <row r="8" spans="1:5" ht="53.25" customHeight="1">
      <c r="A8" s="209" t="s">
        <v>14</v>
      </c>
      <c r="B8" s="209" t="s">
        <v>15</v>
      </c>
      <c r="C8" s="209" t="s">
        <v>16</v>
      </c>
      <c r="D8" s="209" t="s">
        <v>232</v>
      </c>
      <c r="E8" s="209" t="s">
        <v>17</v>
      </c>
    </row>
    <row r="9" spans="1:5" ht="15.75">
      <c r="A9" s="32">
        <v>1</v>
      </c>
      <c r="B9" s="19" t="s">
        <v>21</v>
      </c>
      <c r="C9" s="1" t="s">
        <v>13</v>
      </c>
      <c r="D9" s="128" t="s">
        <v>238</v>
      </c>
      <c r="E9" s="56"/>
    </row>
    <row r="10" spans="1:5" ht="31.5">
      <c r="A10" s="38">
        <v>2</v>
      </c>
      <c r="B10" s="48" t="s">
        <v>237</v>
      </c>
      <c r="C10" s="1" t="s">
        <v>13</v>
      </c>
      <c r="D10" s="128" t="s">
        <v>23</v>
      </c>
      <c r="E10" s="2"/>
    </row>
    <row r="11" spans="1:5" ht="15.75">
      <c r="A11" s="32">
        <v>3</v>
      </c>
      <c r="B11" s="19" t="s">
        <v>236</v>
      </c>
      <c r="C11" s="1" t="s">
        <v>19</v>
      </c>
      <c r="D11" s="128" t="s">
        <v>23</v>
      </c>
      <c r="E11" s="56"/>
    </row>
    <row r="12" spans="1:5" ht="31.5">
      <c r="A12" s="32">
        <v>4</v>
      </c>
      <c r="B12" s="34" t="s">
        <v>77</v>
      </c>
      <c r="C12" s="163" t="s">
        <v>75</v>
      </c>
      <c r="D12" s="127" t="s">
        <v>82</v>
      </c>
      <c r="E12" s="57"/>
    </row>
    <row r="13" spans="1:5" ht="15.75">
      <c r="A13" s="32">
        <v>5</v>
      </c>
      <c r="B13" s="57" t="s">
        <v>96</v>
      </c>
      <c r="C13" s="1" t="s">
        <v>97</v>
      </c>
      <c r="D13" s="137" t="s">
        <v>196</v>
      </c>
      <c r="E13" s="57"/>
    </row>
    <row r="14" spans="1:5" ht="30">
      <c r="A14" s="32">
        <v>6</v>
      </c>
      <c r="B14" s="58" t="s">
        <v>98</v>
      </c>
      <c r="C14" s="1" t="s">
        <v>19</v>
      </c>
      <c r="D14" s="137" t="s">
        <v>197</v>
      </c>
      <c r="E14" s="57"/>
    </row>
    <row r="15" spans="1:5" s="8" customFormat="1" ht="48.75" customHeight="1">
      <c r="A15" s="32">
        <v>7</v>
      </c>
      <c r="B15" s="19" t="s">
        <v>41</v>
      </c>
      <c r="C15" s="1" t="s">
        <v>13</v>
      </c>
      <c r="D15" s="128" t="s">
        <v>30</v>
      </c>
      <c r="E15" s="135"/>
    </row>
    <row r="16" spans="1:5" ht="15.75">
      <c r="A16" s="32">
        <v>8</v>
      </c>
      <c r="B16" s="19" t="s">
        <v>53</v>
      </c>
      <c r="C16" s="1" t="s">
        <v>13</v>
      </c>
      <c r="D16" s="128" t="s">
        <v>23</v>
      </c>
      <c r="E16" s="36"/>
    </row>
    <row r="17" spans="1:5" ht="15.75">
      <c r="A17" s="32">
        <v>9</v>
      </c>
      <c r="B17" s="19" t="s">
        <v>38</v>
      </c>
      <c r="C17" s="1" t="s">
        <v>13</v>
      </c>
      <c r="D17" s="128" t="s">
        <v>30</v>
      </c>
      <c r="E17" s="36"/>
    </row>
    <row r="18" spans="1:5" ht="15.75">
      <c r="A18" s="32">
        <v>10</v>
      </c>
      <c r="B18" s="19" t="s">
        <v>39</v>
      </c>
      <c r="C18" s="1" t="s">
        <v>13</v>
      </c>
      <c r="D18" s="128" t="s">
        <v>30</v>
      </c>
      <c r="E18" s="36"/>
    </row>
    <row r="19" spans="1:5" ht="31.5">
      <c r="A19" s="32">
        <v>11</v>
      </c>
      <c r="B19" s="19" t="s">
        <v>40</v>
      </c>
      <c r="C19" s="1" t="s">
        <v>13</v>
      </c>
      <c r="D19" s="128" t="s">
        <v>30</v>
      </c>
      <c r="E19" s="36"/>
    </row>
    <row r="20" spans="1:5" ht="15.75">
      <c r="A20" s="32">
        <v>12</v>
      </c>
      <c r="B20" s="19" t="s">
        <v>26</v>
      </c>
      <c r="C20" s="1" t="s">
        <v>13</v>
      </c>
      <c r="D20" s="128" t="s">
        <v>30</v>
      </c>
      <c r="E20" s="36"/>
    </row>
    <row r="21" spans="1:5" ht="31.5">
      <c r="A21" s="32">
        <v>13</v>
      </c>
      <c r="B21" s="19" t="s">
        <v>182</v>
      </c>
      <c r="C21" s="1" t="s">
        <v>142</v>
      </c>
      <c r="D21" s="128" t="s">
        <v>183</v>
      </c>
      <c r="E21" s="36"/>
    </row>
    <row r="22" spans="1:5" ht="15.75">
      <c r="A22" s="210">
        <v>14</v>
      </c>
      <c r="B22" s="41" t="s">
        <v>33</v>
      </c>
      <c r="C22" s="39"/>
      <c r="D22" s="39"/>
      <c r="E22" s="36"/>
    </row>
    <row r="23" spans="1:5" ht="31.5">
      <c r="A23" s="42">
        <v>14.1</v>
      </c>
      <c r="B23" s="40" t="s">
        <v>34</v>
      </c>
      <c r="C23" s="42" t="s">
        <v>36</v>
      </c>
      <c r="D23" s="212">
        <v>2.63</v>
      </c>
      <c r="E23" s="36"/>
    </row>
    <row r="24" spans="1:5" ht="15.75">
      <c r="A24" s="42">
        <v>14.2</v>
      </c>
      <c r="B24" s="39" t="s">
        <v>35</v>
      </c>
      <c r="C24" s="42" t="s">
        <v>37</v>
      </c>
      <c r="D24" s="212">
        <v>1</v>
      </c>
      <c r="E24" s="36"/>
    </row>
  </sheetData>
  <mergeCells count="4">
    <mergeCell ref="A2:E2"/>
    <mergeCell ref="A3:E3"/>
    <mergeCell ref="A4:E4"/>
    <mergeCell ref="A5:E5"/>
  </mergeCells>
  <pageMargins left="0.39" right="0.19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Toan vien</vt:lpstr>
      <vt:lpstr>KHÁM</vt:lpstr>
      <vt:lpstr>Noi TH-AD-nhi</vt:lpstr>
      <vt:lpstr>DUOC-TBYT</vt:lpstr>
      <vt:lpstr>XN.CDHA.TDCN</vt:lpstr>
      <vt:lpstr>PHONG</vt:lpstr>
      <vt:lpstr>TCKT</vt:lpstr>
      <vt:lpstr>TCHC</vt:lpstr>
      <vt:lpstr>KHTH</vt:lpstr>
      <vt:lpstr>DD.KSNK</vt:lpstr>
      <vt:lpstr>'Noi TH-AD-nhi'!Print_Titles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cp:lastPrinted>2021-01-12T09:09:07Z</cp:lastPrinted>
  <dcterms:created xsi:type="dcterms:W3CDTF">2017-02-16T06:12:44Z</dcterms:created>
  <dcterms:modified xsi:type="dcterms:W3CDTF">2022-06-30T07:17:22Z</dcterms:modified>
</cp:coreProperties>
</file>